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7560" activeTab="0"/>
  </bookViews>
  <sheets>
    <sheet name="Koond 1713" sheetId="1" r:id="rId1"/>
    <sheet name="Suuremõisa - variandid" sheetId="2" r:id="rId2"/>
    <sheet name="Tuvastused" sheetId="3" r:id="rId3"/>
    <sheet name="Mõisad" sheetId="4" r:id="rId4"/>
    <sheet name="Külad" sheetId="5" r:id="rId5"/>
  </sheets>
  <definedNames>
    <definedName name="_xlnm.Print_Titles" localSheetId="0">'Koond 1713'!$1:$3</definedName>
    <definedName name="_xlnm.Print_Titles" localSheetId="1">'Suuremõisa - variandid'!$1:$4</definedName>
  </definedNames>
  <calcPr fullCalcOnLoad="1"/>
</workbook>
</file>

<file path=xl/sharedStrings.xml><?xml version="1.0" encoding="utf-8"?>
<sst xmlns="http://schemas.openxmlformats.org/spreadsheetml/2006/main" count="953" uniqueCount="476">
  <si>
    <t>Inimesed</t>
  </si>
  <si>
    <t>Tööeas</t>
  </si>
  <si>
    <t>Vanad</t>
  </si>
  <si>
    <t>Lapsed</t>
  </si>
  <si>
    <t>TALU</t>
  </si>
  <si>
    <t>Adramaa</t>
  </si>
  <si>
    <t>m</t>
  </si>
  <si>
    <t>n</t>
  </si>
  <si>
    <t>Thoma Jahn (kubjas)</t>
  </si>
  <si>
    <t>Tönno Mihell</t>
  </si>
  <si>
    <t>Rehepap Jahn</t>
  </si>
  <si>
    <t>Andrusse Juri</t>
  </si>
  <si>
    <t>Lolli Hannus</t>
  </si>
  <si>
    <t>Sommare Jahn</t>
  </si>
  <si>
    <t>Teffena Jack</t>
  </si>
  <si>
    <t>Lauri Andrusse Jahn</t>
  </si>
  <si>
    <t>Teffena Hanso Tönnis</t>
  </si>
  <si>
    <t>Esli Tonnis</t>
  </si>
  <si>
    <t>Runni Laas</t>
  </si>
  <si>
    <t>Peter Mihell</t>
  </si>
  <si>
    <t>Hobused</t>
  </si>
  <si>
    <t>Varsad</t>
  </si>
  <si>
    <t>Härjad</t>
  </si>
  <si>
    <t>Veised</t>
  </si>
  <si>
    <t>Lambad</t>
  </si>
  <si>
    <t>suvel</t>
  </si>
  <si>
    <t>talvel</t>
  </si>
  <si>
    <t>Loomad</t>
  </si>
  <si>
    <t>Nisu</t>
  </si>
  <si>
    <t>Rukis</t>
  </si>
  <si>
    <t>Oder</t>
  </si>
  <si>
    <t>Kaer</t>
  </si>
  <si>
    <t>Station</t>
  </si>
  <si>
    <t>Lehmad</t>
  </si>
  <si>
    <t>Kitsed</t>
  </si>
  <si>
    <t>Salo Thomas</t>
  </si>
  <si>
    <t>Ranna Tönnis</t>
  </si>
  <si>
    <t>Kitze Laas</t>
  </si>
  <si>
    <t>Salo Andrus</t>
  </si>
  <si>
    <t>Runni Michell</t>
  </si>
  <si>
    <t>Jacko Laas</t>
  </si>
  <si>
    <t>Perty Matz</t>
  </si>
  <si>
    <t>Terrevere Mart</t>
  </si>
  <si>
    <t>Kersticko Jack</t>
  </si>
  <si>
    <t>Runni Juri Ado</t>
  </si>
  <si>
    <t>Marti Hanso Mats</t>
  </si>
  <si>
    <t>Hanno Mats</t>
  </si>
  <si>
    <t>Vabbanicko Tönnis</t>
  </si>
  <si>
    <t>Sallo Kerstick</t>
  </si>
  <si>
    <t>Salo Michell</t>
  </si>
  <si>
    <t>Waripe Laas</t>
  </si>
  <si>
    <t>Casperi Casper</t>
  </si>
  <si>
    <t>Hanso Andrus</t>
  </si>
  <si>
    <t>Vabbanicko Andrus</t>
  </si>
  <si>
    <t>Oina Thomas</t>
  </si>
  <si>
    <t>Oina Matz</t>
  </si>
  <si>
    <t>Kelleme Tönnis</t>
  </si>
  <si>
    <t>Willeme Andrus</t>
  </si>
  <si>
    <t>Abroka Jürry</t>
  </si>
  <si>
    <t>Ustallo Thomas</t>
  </si>
  <si>
    <t>Oina Sim</t>
  </si>
  <si>
    <t>Hobbokacko Jurry</t>
  </si>
  <si>
    <t>Hobbokacko Jahn</t>
  </si>
  <si>
    <t>Luiskama Jurry</t>
  </si>
  <si>
    <t>Luiskama Nigo</t>
  </si>
  <si>
    <t>Hobbokako Andrus</t>
  </si>
  <si>
    <t>Rehepap Jürgen</t>
  </si>
  <si>
    <t>Walka Thomas</t>
  </si>
  <si>
    <t>Lalli Andrus</t>
  </si>
  <si>
    <t>Kubia Andrus</t>
  </si>
  <si>
    <t>Kesse Matz</t>
  </si>
  <si>
    <t>Kesse Mart</t>
  </si>
  <si>
    <t>Miheli Sim</t>
  </si>
  <si>
    <t>Tölpi Jack</t>
  </si>
  <si>
    <t>Kanguri Andrus</t>
  </si>
  <si>
    <t>Kauri Jahn</t>
  </si>
  <si>
    <t>Tusti Cäsper</t>
  </si>
  <si>
    <t>Seppa Tönnis</t>
  </si>
  <si>
    <t>Lolli Mart</t>
  </si>
  <si>
    <t>Seppa Pert</t>
  </si>
  <si>
    <t>Henno Jürgen</t>
  </si>
  <si>
    <t>Henno Cäsper</t>
  </si>
  <si>
    <t>Lolli Andrus</t>
  </si>
  <si>
    <t>Rehepap Tonis</t>
  </si>
  <si>
    <t>Mas(s)i Thomas</t>
  </si>
  <si>
    <r>
      <t>Maa kohustus (</t>
    </r>
    <r>
      <rPr>
        <i/>
        <sz val="10"/>
        <rFont val="Arial"/>
        <family val="2"/>
      </rPr>
      <t>Landt Gerechtigkeit)</t>
    </r>
  </si>
  <si>
    <t>vakk</t>
  </si>
  <si>
    <t>külimit</t>
  </si>
  <si>
    <t xml:space="preserve">Munad </t>
  </si>
  <si>
    <t>Kanad</t>
  </si>
  <si>
    <t>?</t>
  </si>
  <si>
    <t>Grossenhof auf der Insull Mohn</t>
  </si>
  <si>
    <t>Dorf Wirraküll</t>
  </si>
  <si>
    <t>Tamsall auf der Insull Mohn</t>
  </si>
  <si>
    <t>Las(s)e Jacko Tönnis</t>
  </si>
  <si>
    <t>Wadoma Jurry</t>
  </si>
  <si>
    <t>Tühe Jack</t>
  </si>
  <si>
    <t>Pallasma Jürgna Ad</t>
  </si>
  <si>
    <t>Matzi Jacko Las(s)</t>
  </si>
  <si>
    <t>Hintzo Simmo</t>
  </si>
  <si>
    <t>Puckama Hans</t>
  </si>
  <si>
    <t>Tönno Ado</t>
  </si>
  <si>
    <t>Puseppa Teffen</t>
  </si>
  <si>
    <t>Handowelia Pert</t>
  </si>
  <si>
    <t>Simo Jahn</t>
  </si>
  <si>
    <t>Pauly Ado Jack</t>
  </si>
  <si>
    <t>Puckama Lemeth</t>
  </si>
  <si>
    <t>Pendi(?) Simmo</t>
  </si>
  <si>
    <t>Törro Ado *</t>
  </si>
  <si>
    <t>Teffena Michell</t>
  </si>
  <si>
    <t>Puhkam Michell</t>
  </si>
  <si>
    <t>Pausti Laurr</t>
  </si>
  <si>
    <t>Nömme Thomas</t>
  </si>
  <si>
    <t>Tönso Michell</t>
  </si>
  <si>
    <t>Tönso Teffen</t>
  </si>
  <si>
    <t>Tusti Ado Las(s)</t>
  </si>
  <si>
    <t>Peter Mats</t>
  </si>
  <si>
    <t>Mäe Laur</t>
  </si>
  <si>
    <t>Surepido Andrus</t>
  </si>
  <si>
    <t>Lemete Jack (kubjas)</t>
  </si>
  <si>
    <t>Tönnise Hein ?</t>
  </si>
  <si>
    <t>Panga Pawell</t>
  </si>
  <si>
    <t>Teo päevad</t>
  </si>
  <si>
    <t>Wahaka Jüri</t>
  </si>
  <si>
    <t>Wanhna? Kubia Jack</t>
  </si>
  <si>
    <t>Kaue Jürna Ado</t>
  </si>
  <si>
    <t>Marti Hans</t>
  </si>
  <si>
    <t>Tido Jack</t>
  </si>
  <si>
    <t>Kerstiko Mart</t>
  </si>
  <si>
    <t>Kingiseppa Michel</t>
  </si>
  <si>
    <t>Kosi Hans</t>
  </si>
  <si>
    <t>Kingiseppa Lehmet</t>
  </si>
  <si>
    <t>Lade Michel</t>
  </si>
  <si>
    <t>Kingiseppa Jurri</t>
  </si>
  <si>
    <t>Lade Pert</t>
  </si>
  <si>
    <t>Friedrics HESS</t>
  </si>
  <si>
    <t>Jonas HESS</t>
  </si>
  <si>
    <t>Debers(?) Enzahlungeld(?) wor arbeit und Gerech Frey(?) Leute</t>
  </si>
  <si>
    <t>Lostreibers</t>
  </si>
  <si>
    <t>Palasma Lehmet</t>
  </si>
  <si>
    <t>Seppa Laas</t>
  </si>
  <si>
    <r>
      <t>Summa</t>
    </r>
    <r>
      <rPr>
        <sz val="12"/>
        <rFont val="Arial"/>
        <family val="2"/>
      </rPr>
      <t xml:space="preserve"> (orig.)</t>
    </r>
  </si>
  <si>
    <t>[Kinnitused, allkirjad, pitsatid]</t>
  </si>
  <si>
    <t>[Allkirjad]</t>
  </si>
  <si>
    <t>Summeeritud</t>
  </si>
  <si>
    <r>
      <t>Summa</t>
    </r>
    <r>
      <rPr>
        <sz val="10"/>
        <rFont val="Arial"/>
        <family val="2"/>
      </rPr>
      <t xml:space="preserve"> (orig.)</t>
    </r>
  </si>
  <si>
    <r>
      <t>Summarum</t>
    </r>
    <r>
      <rPr>
        <sz val="10"/>
        <rFont val="Arial"/>
        <family val="2"/>
      </rPr>
      <t xml:space="preserve"> (orig.)</t>
    </r>
  </si>
  <si>
    <t>Stärcke?</t>
  </si>
  <si>
    <t>KÕIK KOKKU:</t>
  </si>
  <si>
    <t>Inimesi kokku:</t>
  </si>
  <si>
    <t>mehi:</t>
  </si>
  <si>
    <t>naisi:</t>
  </si>
  <si>
    <t>Wärdi Simmo</t>
  </si>
  <si>
    <t>Simo Andrus</t>
  </si>
  <si>
    <t>Jago Tönso Roos</t>
  </si>
  <si>
    <t>Henno Mart</t>
  </si>
  <si>
    <t>Woi Rohs</t>
  </si>
  <si>
    <r>
      <t xml:space="preserve">Kicko Jack </t>
    </r>
    <r>
      <rPr>
        <i/>
        <sz val="10"/>
        <rFont val="Arial"/>
        <family val="2"/>
      </rPr>
      <t>von Gantzen hof und …</t>
    </r>
  </si>
  <si>
    <t>Halliava Tönno</t>
  </si>
  <si>
    <t>A</t>
  </si>
  <si>
    <t>B</t>
  </si>
  <si>
    <t>Teopäevad</t>
  </si>
  <si>
    <t>suvi</t>
  </si>
  <si>
    <t>talv</t>
  </si>
  <si>
    <r>
      <t xml:space="preserve">"abs" </t>
    </r>
    <r>
      <rPr>
        <sz val="10"/>
        <rFont val="Arial"/>
        <family val="2"/>
      </rPr>
      <t>(v.B)</t>
    </r>
  </si>
  <si>
    <t>Märkused</t>
  </si>
  <si>
    <t>x</t>
  </si>
  <si>
    <r>
      <t xml:space="preserve">ex Simmo </t>
    </r>
    <r>
      <rPr>
        <sz val="10"/>
        <rFont val="Arial"/>
        <family val="2"/>
      </rPr>
      <t>?</t>
    </r>
  </si>
  <si>
    <t>Terala (IG)</t>
  </si>
  <si>
    <t>Henno Mats</t>
  </si>
  <si>
    <t>Sea Hans</t>
  </si>
  <si>
    <r>
      <t xml:space="preserve">Lost Bauern </t>
    </r>
    <r>
      <rPr>
        <sz val="10"/>
        <rFont val="Arial"/>
        <family val="2"/>
      </rPr>
      <t xml:space="preserve"> ! :)</t>
    </r>
  </si>
  <si>
    <t>Eine Magd zu …</t>
  </si>
  <si>
    <t>Herma Pedo Laur</t>
  </si>
  <si>
    <t>Kesse Jahn</t>
  </si>
  <si>
    <t>Eine Alte Magd gest.</t>
  </si>
  <si>
    <t xml:space="preserve"> v. B koopia puudulik</t>
  </si>
  <si>
    <t>Kicko Jack</t>
  </si>
  <si>
    <t>Kaiko Tönnis</t>
  </si>
  <si>
    <t>Kantsi mõisast</t>
  </si>
  <si>
    <t>Summad</t>
  </si>
  <si>
    <t>Talusid</t>
  </si>
  <si>
    <t>Kokkuvõte</t>
  </si>
  <si>
    <t>Güllenstube revisjon aastast 1713</t>
  </si>
  <si>
    <t>Variant A</t>
  </si>
  <si>
    <t>Variant B</t>
  </si>
  <si>
    <t>Stackelbergi revisjon aastast 1715 ?</t>
  </si>
  <si>
    <t>Inimesi:</t>
  </si>
  <si>
    <t>mehi</t>
  </si>
  <si>
    <t>naisi</t>
  </si>
  <si>
    <t>töövõimelised</t>
  </si>
  <si>
    <t>vanad</t>
  </si>
  <si>
    <t>lapsed</t>
  </si>
  <si>
    <t>poisid</t>
  </si>
  <si>
    <t>tüdrukud</t>
  </si>
  <si>
    <t>Panga Ahd</t>
  </si>
  <si>
    <t>Wannaka Jürgen</t>
  </si>
  <si>
    <t>Mardi Hanso Mart</t>
  </si>
  <si>
    <t>Tieda Laas</t>
  </si>
  <si>
    <t>Torro Lemet</t>
  </si>
  <si>
    <t>LN</t>
  </si>
  <si>
    <t>AL</t>
  </si>
  <si>
    <t>VK</t>
  </si>
  <si>
    <t>G</t>
  </si>
  <si>
    <t>RV</t>
  </si>
  <si>
    <t>N</t>
  </si>
  <si>
    <t>IG</t>
  </si>
  <si>
    <t>Salu Jaani/Mihkli</t>
  </si>
  <si>
    <t>KG</t>
  </si>
  <si>
    <t>PN</t>
  </si>
  <si>
    <t>R,N,G</t>
  </si>
  <si>
    <t>ON</t>
  </si>
  <si>
    <t>H</t>
  </si>
  <si>
    <t>SI</t>
  </si>
  <si>
    <t>RS</t>
  </si>
  <si>
    <t>LL</t>
  </si>
  <si>
    <t>KS</t>
  </si>
  <si>
    <t>VL</t>
  </si>
  <si>
    <t>TS</t>
  </si>
  <si>
    <t>VI</t>
  </si>
  <si>
    <t>MG</t>
  </si>
  <si>
    <t>MS</t>
  </si>
  <si>
    <t>T</t>
  </si>
  <si>
    <t>Laasuga</t>
  </si>
  <si>
    <t>Vaadoma</t>
  </si>
  <si>
    <t>Tüü</t>
  </si>
  <si>
    <t>PM</t>
  </si>
  <si>
    <t>NM</t>
  </si>
  <si>
    <t>Laasu</t>
  </si>
  <si>
    <t>L,T</t>
  </si>
  <si>
    <t>Insu</t>
  </si>
  <si>
    <t>Leemeti</t>
  </si>
  <si>
    <t>Ansu</t>
  </si>
  <si>
    <t>Tõnu-Aadu</t>
  </si>
  <si>
    <t>KL</t>
  </si>
  <si>
    <t>Anduvälja</t>
  </si>
  <si>
    <t>Jaagu</t>
  </si>
  <si>
    <t>Toru</t>
  </si>
  <si>
    <t>TP</t>
  </si>
  <si>
    <t>T,C</t>
  </si>
  <si>
    <t>Neo</t>
  </si>
  <si>
    <t>RG</t>
  </si>
  <si>
    <t>M</t>
  </si>
  <si>
    <t>VH</t>
  </si>
  <si>
    <t>KM</t>
  </si>
  <si>
    <t>PT</t>
  </si>
  <si>
    <t>Koosi</t>
  </si>
  <si>
    <t>H,T</t>
  </si>
  <si>
    <t>Kästiki</t>
  </si>
  <si>
    <t>Vanaga-Juri</t>
  </si>
  <si>
    <t>Vanaga-Jaani</t>
  </si>
  <si>
    <t>K,T,C</t>
  </si>
  <si>
    <r>
      <t xml:space="preserve">Neo Jürgen            </t>
    </r>
    <r>
      <rPr>
        <b/>
        <i/>
        <sz val="10"/>
        <rFont val="Arial"/>
        <family val="2"/>
      </rPr>
      <t>D.</t>
    </r>
  </si>
  <si>
    <r>
      <t xml:space="preserve">Ustallo Jurna Pent  </t>
    </r>
    <r>
      <rPr>
        <b/>
        <i/>
        <sz val="10"/>
        <rFont val="Arial"/>
        <family val="2"/>
      </rPr>
      <t>D.</t>
    </r>
  </si>
  <si>
    <t>N,G</t>
  </si>
  <si>
    <t>LM</t>
  </si>
  <si>
    <t>Mäe-Pärdi</t>
  </si>
  <si>
    <t>Lepiku</t>
  </si>
  <si>
    <r>
      <t xml:space="preserve">Neo Jürgen            </t>
    </r>
    <r>
      <rPr>
        <b/>
        <i/>
        <sz val="10"/>
        <rFont val="Arial"/>
        <family val="2"/>
      </rPr>
      <t>D.</t>
    </r>
    <r>
      <rPr>
        <sz val="10"/>
        <rFont val="Arial"/>
        <family val="0"/>
      </rPr>
      <t xml:space="preserve"> </t>
    </r>
  </si>
  <si>
    <t>VM</t>
  </si>
  <si>
    <t>Tähvena</t>
  </si>
  <si>
    <t>KYLA</t>
  </si>
  <si>
    <t>NIMI</t>
  </si>
  <si>
    <t>Aljava</t>
  </si>
  <si>
    <t>HL</t>
  </si>
  <si>
    <t>Hellamaa</t>
  </si>
  <si>
    <t>HA</t>
  </si>
  <si>
    <t>Igaküla</t>
  </si>
  <si>
    <t>Kallaste</t>
  </si>
  <si>
    <t>KN</t>
  </si>
  <si>
    <t>Kansi</t>
  </si>
  <si>
    <t>KP</t>
  </si>
  <si>
    <t>Kapi</t>
  </si>
  <si>
    <t>Kesse</t>
  </si>
  <si>
    <t>Koguva</t>
  </si>
  <si>
    <t>KV</t>
  </si>
  <si>
    <t>Kuivastu</t>
  </si>
  <si>
    <t>Külasema</t>
  </si>
  <si>
    <t>LK</t>
  </si>
  <si>
    <t>Laheküla</t>
  </si>
  <si>
    <t>Lalli</t>
  </si>
  <si>
    <t>LS</t>
  </si>
  <si>
    <t>Leeskopa</t>
  </si>
  <si>
    <t>Lehtmetsa</t>
  </si>
  <si>
    <t>LP</t>
  </si>
  <si>
    <t>LV</t>
  </si>
  <si>
    <t>Levalõpma</t>
  </si>
  <si>
    <t>LI</t>
  </si>
  <si>
    <t>Liiva</t>
  </si>
  <si>
    <t>Linnuse</t>
  </si>
  <si>
    <t>LT</t>
  </si>
  <si>
    <t>Lõetsa</t>
  </si>
  <si>
    <t>Mõegaküla</t>
  </si>
  <si>
    <t>Mõisaküla</t>
  </si>
  <si>
    <t>ML</t>
  </si>
  <si>
    <t>Mäla</t>
  </si>
  <si>
    <t>NT</t>
  </si>
  <si>
    <t>Nautse</t>
  </si>
  <si>
    <t>NR</t>
  </si>
  <si>
    <t>Nurme</t>
  </si>
  <si>
    <t>Nõmmküla</t>
  </si>
  <si>
    <t>Oina</t>
  </si>
  <si>
    <t>Paenase</t>
  </si>
  <si>
    <t>Pallasmaa</t>
  </si>
  <si>
    <t>PI</t>
  </si>
  <si>
    <t>Piiri</t>
  </si>
  <si>
    <t>PD</t>
  </si>
  <si>
    <t>Pädaste</t>
  </si>
  <si>
    <t>PR</t>
  </si>
  <si>
    <t>Pärase</t>
  </si>
  <si>
    <t>Põitse</t>
  </si>
  <si>
    <t>PL</t>
  </si>
  <si>
    <t>Päelda</t>
  </si>
  <si>
    <t>RM</t>
  </si>
  <si>
    <t>Raegma</t>
  </si>
  <si>
    <t>RK</t>
  </si>
  <si>
    <t>Rannaküla</t>
  </si>
  <si>
    <t>Raugi</t>
  </si>
  <si>
    <t>RD</t>
  </si>
  <si>
    <t>Ridasi</t>
  </si>
  <si>
    <t>RN</t>
  </si>
  <si>
    <t>Rinsi</t>
  </si>
  <si>
    <t>RB</t>
  </si>
  <si>
    <t>Rebaski</t>
  </si>
  <si>
    <t>Rootsivere</t>
  </si>
  <si>
    <t>Rässa</t>
  </si>
  <si>
    <t>Simiste</t>
  </si>
  <si>
    <t>SN</t>
  </si>
  <si>
    <t>Soonda</t>
  </si>
  <si>
    <t>SM</t>
  </si>
  <si>
    <t>Suuremõisa</t>
  </si>
  <si>
    <t>TM</t>
  </si>
  <si>
    <t>Tamse</t>
  </si>
  <si>
    <t>Tupenurme</t>
  </si>
  <si>
    <t>Tusti</t>
  </si>
  <si>
    <t>Vahtraste</t>
  </si>
  <si>
    <t>Vanamõisa</t>
  </si>
  <si>
    <t>Viiraküla</t>
  </si>
  <si>
    <t>Võlla</t>
  </si>
  <si>
    <t>VA</t>
  </si>
  <si>
    <t>Võlla as.</t>
  </si>
  <si>
    <t>Või</t>
  </si>
  <si>
    <t>Hellamaa as.</t>
  </si>
  <si>
    <t>Kohti kokku</t>
  </si>
  <si>
    <t>Talude arv</t>
  </si>
  <si>
    <t>Õue märke</t>
  </si>
  <si>
    <t>Infoallikad</t>
  </si>
  <si>
    <t>M7(2000)</t>
  </si>
  <si>
    <t>M1,2,3(2001)</t>
  </si>
  <si>
    <t>M6,7(2002)</t>
  </si>
  <si>
    <t>M4,5,6(2001)</t>
  </si>
  <si>
    <t>"Tamse ajalugu"</t>
  </si>
  <si>
    <t>M3,4,5(2002)</t>
  </si>
  <si>
    <t>Käspri</t>
  </si>
  <si>
    <t>Tõnise</t>
  </si>
  <si>
    <t>Hansu</t>
  </si>
  <si>
    <t>Terala</t>
  </si>
  <si>
    <t>Pärdi-Matsi</t>
  </si>
  <si>
    <t>Ranna</t>
  </si>
  <si>
    <t>Abru</t>
  </si>
  <si>
    <t>Raugi Juri</t>
  </si>
  <si>
    <t>Hansu/Lauri ?</t>
  </si>
  <si>
    <t>Mõisad</t>
  </si>
  <si>
    <t>G,N,R</t>
  </si>
  <si>
    <t>C,L,M,T</t>
  </si>
  <si>
    <t>H,K,T</t>
  </si>
  <si>
    <t>M,W</t>
  </si>
  <si>
    <t>C,K,P</t>
  </si>
  <si>
    <t>P</t>
  </si>
  <si>
    <t>G,K,N</t>
  </si>
  <si>
    <t>L</t>
  </si>
  <si>
    <t>G,H,M,W</t>
  </si>
  <si>
    <t>G,K</t>
  </si>
  <si>
    <t>N,R</t>
  </si>
  <si>
    <t>D</t>
  </si>
  <si>
    <t>C,K,N</t>
  </si>
  <si>
    <t>D,N</t>
  </si>
  <si>
    <t>H,G,K,P</t>
  </si>
  <si>
    <t>C,T</t>
  </si>
  <si>
    <t>W</t>
  </si>
  <si>
    <t>H,G,M</t>
  </si>
  <si>
    <t>K</t>
  </si>
  <si>
    <t>MNR</t>
  </si>
  <si>
    <t>85</t>
  </si>
  <si>
    <t>Kirikumõis</t>
  </si>
  <si>
    <t>Pastorat</t>
  </si>
  <si>
    <t>&lt;1436</t>
  </si>
  <si>
    <t>10</t>
  </si>
  <si>
    <t>1850</t>
  </si>
  <si>
    <t>1920</t>
  </si>
  <si>
    <t>1733..1738</t>
  </si>
  <si>
    <t>1872</t>
  </si>
  <si>
    <t>R</t>
  </si>
  <si>
    <t>32</t>
  </si>
  <si>
    <t>Grabbenhof</t>
  </si>
  <si>
    <t>1756</t>
  </si>
  <si>
    <t>1842</t>
  </si>
  <si>
    <t>C</t>
  </si>
  <si>
    <t>Cappenhof</t>
  </si>
  <si>
    <t>16..;1750</t>
  </si>
  <si>
    <t>31</t>
  </si>
  <si>
    <t>Kantsi</t>
  </si>
  <si>
    <t>Ganzenhof</t>
  </si>
  <si>
    <t>1534</t>
  </si>
  <si>
    <t>1872-1920</t>
  </si>
  <si>
    <t>101</t>
  </si>
  <si>
    <t>Peddast</t>
  </si>
  <si>
    <t>1566</t>
  </si>
  <si>
    <t>1923</t>
  </si>
  <si>
    <t>157</t>
  </si>
  <si>
    <t>Magnusdahl</t>
  </si>
  <si>
    <t>&lt;1654</t>
  </si>
  <si>
    <t>47</t>
  </si>
  <si>
    <t>Kuiwast</t>
  </si>
  <si>
    <t>S</t>
  </si>
  <si>
    <t>38</t>
  </si>
  <si>
    <t>Schildau</t>
  </si>
  <si>
    <t>1807</t>
  </si>
  <si>
    <t>86</t>
  </si>
  <si>
    <t>Muhu-Suure</t>
  </si>
  <si>
    <t>Mohn-Grossenhof</t>
  </si>
  <si>
    <t>...;1626</t>
  </si>
  <si>
    <t>132</t>
  </si>
  <si>
    <t>Tamsal</t>
  </si>
  <si>
    <t>1674</t>
  </si>
  <si>
    <t>1870-1925</t>
  </si>
  <si>
    <t>90</t>
  </si>
  <si>
    <t>Nurms</t>
  </si>
  <si>
    <t>1680;1770</t>
  </si>
  <si>
    <t>1870-1920</t>
  </si>
  <si>
    <t>1744..1750</t>
  </si>
  <si>
    <t>1811</t>
  </si>
  <si>
    <t>Nimi</t>
  </si>
  <si>
    <t>eesti</t>
  </si>
  <si>
    <t>saksa</t>
  </si>
  <si>
    <t>Lõpp</t>
  </si>
  <si>
    <t>Algus</t>
  </si>
  <si>
    <t>Identifikaatorid</t>
  </si>
  <si>
    <t>Tähis</t>
  </si>
  <si>
    <t>Rannamõis</t>
  </si>
  <si>
    <t>3?</t>
  </si>
  <si>
    <t>Hellama (Hellenbeck)</t>
  </si>
  <si>
    <t>Hellamaa kirikumõis</t>
  </si>
  <si>
    <t>Jrk. Nr.</t>
  </si>
  <si>
    <t>p</t>
  </si>
  <si>
    <t>t</t>
  </si>
  <si>
    <t>tööjõus</t>
  </si>
  <si>
    <t>Küla</t>
  </si>
  <si>
    <t>Mõis</t>
  </si>
  <si>
    <t>Viited</t>
  </si>
  <si>
    <t>Vabadikud</t>
  </si>
  <si>
    <t>Kusta</t>
  </si>
  <si>
    <t>Sumari</t>
  </si>
  <si>
    <t>Mihkli</t>
  </si>
  <si>
    <t>Tooma</t>
  </si>
  <si>
    <t>(Mäe-Pärdi)</t>
  </si>
  <si>
    <t>Mihkli-Matsi</t>
  </si>
  <si>
    <t>Vanaga ?</t>
  </si>
  <si>
    <t>Mihkli-Aadu</t>
  </si>
  <si>
    <t>Rein Pawel Laas</t>
  </si>
  <si>
    <t>Raugi Nõmme</t>
  </si>
  <si>
    <t>T-M</t>
  </si>
  <si>
    <t>Uuetalu (üks kahest!)</t>
  </si>
  <si>
    <t>T-K</t>
  </si>
  <si>
    <t>T-L</t>
  </si>
  <si>
    <t>Nõmme</t>
  </si>
  <si>
    <t>Raugi Jaani</t>
  </si>
  <si>
    <t>Kesküla</t>
  </si>
  <si>
    <t>Matsi</t>
  </si>
  <si>
    <t>Noore-Jaagu ?!</t>
  </si>
  <si>
    <t>VH - kadus peale põhjasõda</t>
  </si>
  <si>
    <t xml:space="preserve">Tönnise Hein </t>
  </si>
  <si>
    <t>Ansu ?!</t>
  </si>
  <si>
    <t>Pendi Simmo</t>
  </si>
  <si>
    <t>Pendu</t>
  </si>
  <si>
    <t>Tooma ?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</si>
</sst>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7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Bookman Old Style"/>
      <family val="1"/>
    </font>
    <font>
      <sz val="12"/>
      <name val="Arial"/>
      <family val="2"/>
    </font>
    <font>
      <sz val="12"/>
      <name val="Bookman Old Style"/>
      <family val="1"/>
    </font>
    <font>
      <b/>
      <i/>
      <sz val="14"/>
      <name val="Bookman Old Style"/>
      <family val="1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Courier New"/>
      <family val="3"/>
    </font>
    <font>
      <i/>
      <sz val="12"/>
      <name val="Bookman Old Style"/>
      <family val="1"/>
    </font>
    <font>
      <b/>
      <sz val="14"/>
      <name val="Courier New"/>
      <family val="3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5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textRotation="90"/>
    </xf>
    <xf numFmtId="0" fontId="0" fillId="0" borderId="0" xfId="0" applyFont="1" applyAlignment="1">
      <alignment horizontal="center" vertical="center" textRotation="90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 textRotation="90"/>
    </xf>
    <xf numFmtId="0" fontId="0" fillId="0" borderId="2" xfId="0" applyBorder="1" applyAlignment="1">
      <alignment textRotation="90"/>
    </xf>
    <xf numFmtId="0" fontId="1" fillId="0" borderId="0" xfId="0" applyFont="1" applyAlignment="1">
      <alignment vertical="center" textRotation="90"/>
    </xf>
    <xf numFmtId="0" fontId="1" fillId="0" borderId="0" xfId="0" applyFont="1" applyAlignment="1">
      <alignment horizontal="right" vertical="center" textRotation="90"/>
    </xf>
    <xf numFmtId="0" fontId="1" fillId="0" borderId="1" xfId="0" applyFont="1" applyBorder="1" applyAlignment="1">
      <alignment horizontal="right" vertical="center" textRotation="90"/>
    </xf>
    <xf numFmtId="0" fontId="0" fillId="0" borderId="2" xfId="0" applyBorder="1" applyAlignment="1">
      <alignment horizontal="center" textRotation="90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 textRotation="90"/>
    </xf>
    <xf numFmtId="0" fontId="3" fillId="0" borderId="2" xfId="0" applyFont="1" applyBorder="1" applyAlignment="1">
      <alignment textRotation="90"/>
    </xf>
    <xf numFmtId="0" fontId="3" fillId="0" borderId="0" xfId="0" applyFont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0" xfId="0" applyFont="1" applyAlignment="1">
      <alignment vertical="center" textRotation="90"/>
    </xf>
    <xf numFmtId="0" fontId="3" fillId="0" borderId="2" xfId="0" applyFont="1" applyBorder="1" applyAlignment="1">
      <alignment vertical="center" textRotation="9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textRotation="90"/>
    </xf>
    <xf numFmtId="0" fontId="0" fillId="0" borderId="5" xfId="0" applyBorder="1" applyAlignment="1">
      <alignment textRotation="90"/>
    </xf>
    <xf numFmtId="0" fontId="0" fillId="0" borderId="3" xfId="0" applyBorder="1" applyAlignment="1">
      <alignment textRotation="90"/>
    </xf>
    <xf numFmtId="0" fontId="1" fillId="0" borderId="4" xfId="0" applyFont="1" applyBorder="1" applyAlignment="1">
      <alignment horizontal="right" vertical="center" textRotation="90"/>
    </xf>
    <xf numFmtId="0" fontId="1" fillId="0" borderId="3" xfId="0" applyFont="1" applyBorder="1" applyAlignment="1">
      <alignment vertical="center" textRotation="90"/>
    </xf>
    <xf numFmtId="0" fontId="1" fillId="0" borderId="3" xfId="0" applyFont="1" applyBorder="1" applyAlignment="1">
      <alignment horizontal="right" vertical="center" textRotation="9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7" xfId="0" applyFont="1" applyBorder="1" applyAlignment="1">
      <alignment textRotation="90"/>
    </xf>
    <xf numFmtId="0" fontId="15" fillId="0" borderId="7" xfId="0" applyFont="1" applyBorder="1" applyAlignment="1">
      <alignment vertical="center"/>
    </xf>
    <xf numFmtId="0" fontId="14" fillId="0" borderId="13" xfId="0" applyFont="1" applyBorder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0" fillId="3" borderId="0" xfId="0" applyNumberFormat="1" applyFill="1" applyAlignment="1">
      <alignment/>
    </xf>
    <xf numFmtId="0" fontId="0" fillId="3" borderId="0" xfId="0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ill="1" applyAlignment="1">
      <alignment/>
    </xf>
    <xf numFmtId="1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/>
    </xf>
    <xf numFmtId="1" fontId="3" fillId="0" borderId="0" xfId="0" applyNumberFormat="1" applyFont="1" applyAlignment="1">
      <alignment horizontal="center" vertical="center"/>
    </xf>
    <xf numFmtId="1" fontId="0" fillId="4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1" fontId="1" fillId="0" borderId="3" xfId="0" applyNumberFormat="1" applyFont="1" applyBorder="1" applyAlignment="1">
      <alignment textRotation="90"/>
    </xf>
    <xf numFmtId="1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3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4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9"/>
  <sheetViews>
    <sheetView tabSelected="1" workbookViewId="0" topLeftCell="A1">
      <selection activeCell="B108" sqref="B108"/>
    </sheetView>
  </sheetViews>
  <sheetFormatPr defaultColWidth="9.140625" defaultRowHeight="12.75"/>
  <cols>
    <col min="1" max="1" width="4.8515625" style="0" customWidth="1"/>
    <col min="2" max="2" width="18.8515625" style="0" customWidth="1"/>
    <col min="3" max="3" width="2.7109375" style="8" customWidth="1"/>
    <col min="4" max="7" width="2.7109375" style="0" customWidth="1"/>
    <col min="8" max="8" width="2.7109375" style="10" customWidth="1"/>
    <col min="9" max="17" width="2.7109375" style="0" customWidth="1"/>
    <col min="18" max="18" width="3.57421875" style="8" customWidth="1"/>
    <col min="19" max="19" width="3.28125" style="10" customWidth="1"/>
    <col min="20" max="20" width="2.00390625" style="0" customWidth="1"/>
    <col min="21" max="21" width="3.140625" style="0" customWidth="1"/>
    <col min="22" max="22" width="2.8515625" style="8" customWidth="1"/>
    <col min="23" max="24" width="3.7109375" style="0" customWidth="1"/>
    <col min="25" max="25" width="3.00390625" style="0" customWidth="1"/>
    <col min="26" max="26" width="3.140625" style="0" customWidth="1"/>
    <col min="27" max="27" width="3.7109375" style="0" customWidth="1"/>
    <col min="28" max="28" width="3.28125" style="0" customWidth="1"/>
    <col min="29" max="29" width="2.7109375" style="0" customWidth="1"/>
    <col min="30" max="30" width="3.7109375" style="0" customWidth="1"/>
    <col min="31" max="31" width="3.28125" style="0" customWidth="1"/>
    <col min="32" max="32" width="3.57421875" style="0" customWidth="1"/>
    <col min="33" max="33" width="2.7109375" style="0" customWidth="1"/>
    <col min="34" max="34" width="2.7109375" style="10" customWidth="1"/>
    <col min="35" max="35" width="3.00390625" style="0" customWidth="1"/>
    <col min="36" max="36" width="4.7109375" style="0" customWidth="1"/>
    <col min="37" max="37" width="3.00390625" style="0" customWidth="1"/>
    <col min="38" max="38" width="4.7109375" style="0" customWidth="1"/>
  </cols>
  <sheetData>
    <row r="1" spans="1:38" s="32" customFormat="1" ht="12.75">
      <c r="A1" s="136" t="s">
        <v>5</v>
      </c>
      <c r="B1" s="133" t="s">
        <v>4</v>
      </c>
      <c r="C1" s="139" t="s">
        <v>0</v>
      </c>
      <c r="D1" s="106"/>
      <c r="E1" s="106"/>
      <c r="F1" s="106"/>
      <c r="G1" s="106"/>
      <c r="H1" s="107"/>
      <c r="I1" s="106" t="s">
        <v>27</v>
      </c>
      <c r="J1" s="106"/>
      <c r="K1" s="106"/>
      <c r="L1" s="106"/>
      <c r="M1" s="106"/>
      <c r="N1" s="106"/>
      <c r="O1" s="106"/>
      <c r="P1" s="106"/>
      <c r="Q1" s="106"/>
      <c r="R1" s="142" t="s">
        <v>122</v>
      </c>
      <c r="S1" s="143"/>
      <c r="T1" s="142"/>
      <c r="U1" s="143"/>
      <c r="V1" s="139" t="s">
        <v>85</v>
      </c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7"/>
      <c r="AI1" s="140" t="s">
        <v>32</v>
      </c>
      <c r="AJ1" s="140"/>
      <c r="AK1" s="140"/>
      <c r="AL1" s="140"/>
    </row>
    <row r="2" spans="1:38" s="33" customFormat="1" ht="12.75">
      <c r="A2" s="137"/>
      <c r="B2" s="134"/>
      <c r="C2" s="108" t="s">
        <v>1</v>
      </c>
      <c r="D2" s="102"/>
      <c r="E2" s="103" t="s">
        <v>2</v>
      </c>
      <c r="F2" s="102"/>
      <c r="G2" s="103" t="s">
        <v>3</v>
      </c>
      <c r="H2" s="104"/>
      <c r="I2" s="129" t="s">
        <v>20</v>
      </c>
      <c r="J2" s="129" t="s">
        <v>21</v>
      </c>
      <c r="K2" s="129" t="s">
        <v>22</v>
      </c>
      <c r="L2" s="129" t="s">
        <v>23</v>
      </c>
      <c r="M2" s="129" t="s">
        <v>33</v>
      </c>
      <c r="N2" s="131" t="s">
        <v>147</v>
      </c>
      <c r="O2" s="129" t="s">
        <v>24</v>
      </c>
      <c r="P2" s="129" t="s">
        <v>34</v>
      </c>
      <c r="Q2" s="129"/>
      <c r="R2" s="144"/>
      <c r="S2" s="145"/>
      <c r="T2" s="144"/>
      <c r="U2" s="145"/>
      <c r="V2" s="141" t="s">
        <v>28</v>
      </c>
      <c r="W2" s="102"/>
      <c r="X2" s="102" t="s">
        <v>29</v>
      </c>
      <c r="Y2" s="102"/>
      <c r="Z2" s="102" t="s">
        <v>30</v>
      </c>
      <c r="AA2" s="102"/>
      <c r="AB2" s="102" t="s">
        <v>31</v>
      </c>
      <c r="AC2" s="102"/>
      <c r="AD2" s="129" t="s">
        <v>90</v>
      </c>
      <c r="AE2" s="129" t="s">
        <v>89</v>
      </c>
      <c r="AF2" s="129" t="s">
        <v>88</v>
      </c>
      <c r="AG2" s="129" t="s">
        <v>90</v>
      </c>
      <c r="AH2" s="119" t="s">
        <v>90</v>
      </c>
      <c r="AI2" s="141" t="s">
        <v>29</v>
      </c>
      <c r="AJ2" s="102"/>
      <c r="AK2" s="102" t="s">
        <v>30</v>
      </c>
      <c r="AL2" s="102"/>
    </row>
    <row r="3" spans="1:38" s="19" customFormat="1" ht="30.75" customHeight="1">
      <c r="A3" s="138"/>
      <c r="B3" s="135"/>
      <c r="C3" s="34" t="s">
        <v>6</v>
      </c>
      <c r="D3" s="31" t="s">
        <v>7</v>
      </c>
      <c r="E3" s="31" t="s">
        <v>6</v>
      </c>
      <c r="F3" s="31" t="s">
        <v>7</v>
      </c>
      <c r="G3" s="31" t="s">
        <v>6</v>
      </c>
      <c r="H3" s="35" t="s">
        <v>7</v>
      </c>
      <c r="I3" s="130"/>
      <c r="J3" s="130"/>
      <c r="K3" s="130"/>
      <c r="L3" s="130"/>
      <c r="M3" s="130"/>
      <c r="N3" s="132"/>
      <c r="O3" s="130"/>
      <c r="P3" s="130"/>
      <c r="Q3" s="130"/>
      <c r="R3" s="36" t="s">
        <v>25</v>
      </c>
      <c r="S3" s="37" t="s">
        <v>26</v>
      </c>
      <c r="T3" s="38"/>
      <c r="V3" s="39" t="s">
        <v>86</v>
      </c>
      <c r="W3" s="40" t="s">
        <v>87</v>
      </c>
      <c r="X3" s="41" t="s">
        <v>86</v>
      </c>
      <c r="Y3" s="40" t="s">
        <v>87</v>
      </c>
      <c r="Z3" s="41" t="s">
        <v>86</v>
      </c>
      <c r="AA3" s="40" t="s">
        <v>87</v>
      </c>
      <c r="AB3" s="41" t="s">
        <v>86</v>
      </c>
      <c r="AC3" s="40" t="s">
        <v>87</v>
      </c>
      <c r="AD3" s="130"/>
      <c r="AE3" s="130"/>
      <c r="AF3" s="130"/>
      <c r="AG3" s="130"/>
      <c r="AH3" s="120"/>
      <c r="AI3" s="41" t="s">
        <v>86</v>
      </c>
      <c r="AJ3" s="40" t="s">
        <v>87</v>
      </c>
      <c r="AK3" s="41" t="s">
        <v>86</v>
      </c>
      <c r="AL3" s="40" t="s">
        <v>87</v>
      </c>
    </row>
    <row r="4" spans="1:34" ht="22.5" customHeight="1">
      <c r="A4" s="5"/>
      <c r="B4" s="3"/>
      <c r="C4" s="121" t="s">
        <v>91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3"/>
    </row>
    <row r="5" spans="1:34" ht="17.25" customHeight="1">
      <c r="A5" s="5"/>
      <c r="B5" s="3"/>
      <c r="C5" s="124" t="s">
        <v>92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6"/>
      <c r="R5" s="11"/>
      <c r="S5" s="12"/>
      <c r="T5" s="1"/>
      <c r="V5" s="15"/>
      <c r="W5" s="13"/>
      <c r="X5" s="14"/>
      <c r="Y5" s="13"/>
      <c r="Z5" s="14"/>
      <c r="AA5" s="13"/>
      <c r="AB5" s="14"/>
      <c r="AC5" s="13"/>
      <c r="AD5" s="4"/>
      <c r="AE5" s="4"/>
      <c r="AF5" s="4"/>
      <c r="AG5" s="4"/>
      <c r="AH5" s="16"/>
    </row>
    <row r="6" spans="1:38" ht="12.75">
      <c r="A6">
        <f>1/6</f>
        <v>0.16666666666666666</v>
      </c>
      <c r="B6" t="s">
        <v>8</v>
      </c>
      <c r="C6" s="8">
        <v>1</v>
      </c>
      <c r="D6">
        <v>1</v>
      </c>
      <c r="G6">
        <v>1</v>
      </c>
      <c r="I6">
        <v>2</v>
      </c>
      <c r="J6">
        <v>2</v>
      </c>
      <c r="K6">
        <v>6</v>
      </c>
      <c r="L6">
        <v>1</v>
      </c>
      <c r="M6">
        <v>5</v>
      </c>
      <c r="N6">
        <v>2</v>
      </c>
      <c r="O6">
        <v>2</v>
      </c>
      <c r="Q6">
        <v>1</v>
      </c>
      <c r="R6" s="7">
        <v>2</v>
      </c>
      <c r="S6" s="9">
        <v>2</v>
      </c>
      <c r="T6" s="2"/>
      <c r="U6">
        <v>4</v>
      </c>
      <c r="W6">
        <f>1/6</f>
        <v>0.16666666666666666</v>
      </c>
      <c r="X6">
        <v>1</v>
      </c>
      <c r="AA6">
        <v>5</v>
      </c>
      <c r="AB6">
        <v>1</v>
      </c>
      <c r="AD6">
        <f>1/3</f>
        <v>0.3333333333333333</v>
      </c>
      <c r="AE6">
        <f>2/3</f>
        <v>0.6666666666666666</v>
      </c>
      <c r="AF6">
        <f>6+2/3</f>
        <v>6.666666666666667</v>
      </c>
      <c r="AJ6">
        <f>1+1/3</f>
        <v>1.3333333333333333</v>
      </c>
      <c r="AL6">
        <f>1+1/3</f>
        <v>1.3333333333333333</v>
      </c>
    </row>
    <row r="7" spans="1:38" ht="12.75">
      <c r="A7">
        <f>1/6</f>
        <v>0.16666666666666666</v>
      </c>
      <c r="B7" t="s">
        <v>9</v>
      </c>
      <c r="C7" s="8">
        <v>1</v>
      </c>
      <c r="D7">
        <v>1</v>
      </c>
      <c r="H7" s="10">
        <v>1</v>
      </c>
      <c r="I7">
        <v>2</v>
      </c>
      <c r="K7">
        <v>2</v>
      </c>
      <c r="M7">
        <v>1</v>
      </c>
      <c r="N7">
        <v>1</v>
      </c>
      <c r="P7">
        <v>2</v>
      </c>
      <c r="Q7">
        <v>2</v>
      </c>
      <c r="R7" s="7">
        <v>2</v>
      </c>
      <c r="S7" s="9">
        <v>2</v>
      </c>
      <c r="T7" s="2"/>
      <c r="U7">
        <v>4</v>
      </c>
      <c r="W7">
        <f>1/6</f>
        <v>0.16666666666666666</v>
      </c>
      <c r="X7">
        <v>1</v>
      </c>
      <c r="AA7">
        <v>5</v>
      </c>
      <c r="AB7">
        <v>1</v>
      </c>
      <c r="AD7">
        <f>1/3</f>
        <v>0.3333333333333333</v>
      </c>
      <c r="AE7">
        <f>2/3</f>
        <v>0.6666666666666666</v>
      </c>
      <c r="AF7">
        <f>6+2/3</f>
        <v>6.666666666666667</v>
      </c>
      <c r="AJ7">
        <f>1+1/3</f>
        <v>1.3333333333333333</v>
      </c>
      <c r="AL7">
        <f>1+1/3</f>
        <v>1.3333333333333333</v>
      </c>
    </row>
    <row r="8" spans="1:38" ht="12.75">
      <c r="A8">
        <f>1/4</f>
        <v>0.25</v>
      </c>
      <c r="B8" t="s">
        <v>153</v>
      </c>
      <c r="C8" s="8">
        <v>2</v>
      </c>
      <c r="D8">
        <v>1</v>
      </c>
      <c r="I8">
        <v>2</v>
      </c>
      <c r="J8">
        <v>2</v>
      </c>
      <c r="K8">
        <v>4</v>
      </c>
      <c r="M8">
        <v>3</v>
      </c>
      <c r="N8">
        <v>2</v>
      </c>
      <c r="Q8">
        <v>2</v>
      </c>
      <c r="R8" s="7">
        <v>3</v>
      </c>
      <c r="S8" s="9">
        <v>3</v>
      </c>
      <c r="T8" s="2"/>
      <c r="U8">
        <v>6</v>
      </c>
      <c r="W8">
        <f>1/4</f>
        <v>0.25</v>
      </c>
      <c r="X8">
        <v>1</v>
      </c>
      <c r="Y8">
        <v>3</v>
      </c>
      <c r="Z8">
        <v>1</v>
      </c>
      <c r="AA8">
        <f>1+1/2</f>
        <v>1.5</v>
      </c>
      <c r="AB8">
        <v>1</v>
      </c>
      <c r="AC8">
        <v>3</v>
      </c>
      <c r="AD8">
        <f>1/2</f>
        <v>0.5</v>
      </c>
      <c r="AE8">
        <v>1</v>
      </c>
      <c r="AF8">
        <v>10</v>
      </c>
      <c r="AJ8">
        <v>2</v>
      </c>
      <c r="AL8">
        <v>2</v>
      </c>
    </row>
    <row r="9" spans="1:38" ht="12.75">
      <c r="A9">
        <f>1/3</f>
        <v>0.3333333333333333</v>
      </c>
      <c r="B9" t="s">
        <v>10</v>
      </c>
      <c r="C9" s="8">
        <v>2</v>
      </c>
      <c r="D9">
        <v>2</v>
      </c>
      <c r="E9">
        <v>1</v>
      </c>
      <c r="H9" s="10">
        <v>1</v>
      </c>
      <c r="I9">
        <v>2</v>
      </c>
      <c r="J9">
        <v>2</v>
      </c>
      <c r="K9">
        <v>4</v>
      </c>
      <c r="L9">
        <v>2</v>
      </c>
      <c r="M9">
        <v>5</v>
      </c>
      <c r="N9">
        <v>1</v>
      </c>
      <c r="O9">
        <v>6</v>
      </c>
      <c r="Q9">
        <v>3</v>
      </c>
      <c r="R9" s="7">
        <v>4</v>
      </c>
      <c r="S9" s="9">
        <v>4</v>
      </c>
      <c r="T9" s="2"/>
      <c r="U9">
        <v>8</v>
      </c>
      <c r="W9">
        <f>1/3</f>
        <v>0.3333333333333333</v>
      </c>
      <c r="X9">
        <v>2</v>
      </c>
      <c r="Z9">
        <v>1</v>
      </c>
      <c r="AA9">
        <v>4</v>
      </c>
      <c r="AB9">
        <v>2</v>
      </c>
      <c r="AD9">
        <f>2/3</f>
        <v>0.6666666666666666</v>
      </c>
      <c r="AE9">
        <f>1+1/3</f>
        <v>1.3333333333333333</v>
      </c>
      <c r="AF9">
        <f>13+1/3</f>
        <v>13.333333333333334</v>
      </c>
      <c r="AJ9">
        <f>2+2/3</f>
        <v>2.6666666666666665</v>
      </c>
      <c r="AL9">
        <f>2+2/3</f>
        <v>2.6666666666666665</v>
      </c>
    </row>
    <row r="10" spans="1:38" ht="12.75">
      <c r="A10">
        <f>1/2</f>
        <v>0.5</v>
      </c>
      <c r="B10" t="s">
        <v>11</v>
      </c>
      <c r="C10" s="8">
        <v>3</v>
      </c>
      <c r="D10">
        <v>3</v>
      </c>
      <c r="G10">
        <v>1</v>
      </c>
      <c r="I10">
        <v>2</v>
      </c>
      <c r="J10">
        <v>3</v>
      </c>
      <c r="K10">
        <v>4</v>
      </c>
      <c r="M10">
        <v>4</v>
      </c>
      <c r="O10">
        <v>6</v>
      </c>
      <c r="Q10">
        <v>2</v>
      </c>
      <c r="R10" s="7">
        <v>6</v>
      </c>
      <c r="S10" s="9">
        <v>6</v>
      </c>
      <c r="T10" s="2"/>
      <c r="U10">
        <v>12</v>
      </c>
      <c r="W10">
        <f>1/2</f>
        <v>0.5</v>
      </c>
      <c r="X10">
        <v>3</v>
      </c>
      <c r="Z10">
        <v>2</v>
      </c>
      <c r="AA10">
        <v>3</v>
      </c>
      <c r="AB10">
        <v>3</v>
      </c>
      <c r="AD10">
        <v>1</v>
      </c>
      <c r="AE10">
        <v>2</v>
      </c>
      <c r="AF10">
        <v>20</v>
      </c>
      <c r="AJ10">
        <v>4</v>
      </c>
      <c r="AL10">
        <v>4</v>
      </c>
    </row>
    <row r="11" spans="1:38" ht="12.75">
      <c r="A11">
        <f>1/6</f>
        <v>0.16666666666666666</v>
      </c>
      <c r="B11" t="s">
        <v>12</v>
      </c>
      <c r="C11" s="8">
        <v>1</v>
      </c>
      <c r="D11">
        <v>1</v>
      </c>
      <c r="G11">
        <v>1</v>
      </c>
      <c r="I11">
        <v>1</v>
      </c>
      <c r="K11">
        <v>4</v>
      </c>
      <c r="M11">
        <v>4</v>
      </c>
      <c r="P11">
        <v>3</v>
      </c>
      <c r="Q11">
        <v>2</v>
      </c>
      <c r="R11" s="7">
        <v>2</v>
      </c>
      <c r="S11" s="9">
        <v>2</v>
      </c>
      <c r="T11" s="2"/>
      <c r="U11">
        <v>4</v>
      </c>
      <c r="W11">
        <f>1/6</f>
        <v>0.16666666666666666</v>
      </c>
      <c r="X11">
        <v>1</v>
      </c>
      <c r="AA11">
        <v>5</v>
      </c>
      <c r="AB11">
        <v>1</v>
      </c>
      <c r="AD11">
        <f>1/3</f>
        <v>0.3333333333333333</v>
      </c>
      <c r="AE11">
        <f>2/3</f>
        <v>0.6666666666666666</v>
      </c>
      <c r="AF11">
        <f>6+2/3</f>
        <v>6.666666666666667</v>
      </c>
      <c r="AJ11">
        <f>1+1/3</f>
        <v>1.3333333333333333</v>
      </c>
      <c r="AL11">
        <f>1+1/3</f>
        <v>1.3333333333333333</v>
      </c>
    </row>
    <row r="12" spans="1:38" ht="12.75">
      <c r="A12">
        <f>1/6</f>
        <v>0.16666666666666666</v>
      </c>
      <c r="B12" t="s">
        <v>152</v>
      </c>
      <c r="C12" s="8">
        <v>1</v>
      </c>
      <c r="D12">
        <v>1</v>
      </c>
      <c r="I12">
        <v>1</v>
      </c>
      <c r="J12">
        <v>1</v>
      </c>
      <c r="K12">
        <v>2</v>
      </c>
      <c r="M12">
        <v>1</v>
      </c>
      <c r="P12">
        <v>1</v>
      </c>
      <c r="Q12">
        <v>2</v>
      </c>
      <c r="R12" s="7">
        <v>2</v>
      </c>
      <c r="S12" s="9">
        <v>2</v>
      </c>
      <c r="T12" s="2"/>
      <c r="U12">
        <v>4</v>
      </c>
      <c r="W12">
        <f>1/6</f>
        <v>0.16666666666666666</v>
      </c>
      <c r="X12">
        <v>1</v>
      </c>
      <c r="AA12">
        <v>5</v>
      </c>
      <c r="AB12">
        <v>1</v>
      </c>
      <c r="AD12">
        <f>1/3</f>
        <v>0.3333333333333333</v>
      </c>
      <c r="AE12">
        <f>2/3</f>
        <v>0.6666666666666666</v>
      </c>
      <c r="AF12">
        <f>6+2/3</f>
        <v>6.666666666666667</v>
      </c>
      <c r="AJ12">
        <f>1+1/3</f>
        <v>1.3333333333333333</v>
      </c>
      <c r="AL12">
        <f>1+1/3</f>
        <v>1.3333333333333333</v>
      </c>
    </row>
    <row r="13" spans="1:38" ht="12.75">
      <c r="A13">
        <f>1/6</f>
        <v>0.16666666666666666</v>
      </c>
      <c r="B13" t="s">
        <v>13</v>
      </c>
      <c r="C13" s="8">
        <v>1</v>
      </c>
      <c r="D13">
        <v>1</v>
      </c>
      <c r="H13" s="10">
        <v>1</v>
      </c>
      <c r="I13">
        <v>2</v>
      </c>
      <c r="J13">
        <v>1</v>
      </c>
      <c r="K13">
        <v>4</v>
      </c>
      <c r="M13">
        <v>4</v>
      </c>
      <c r="Q13">
        <v>1</v>
      </c>
      <c r="R13" s="7">
        <v>2</v>
      </c>
      <c r="S13" s="9">
        <v>2</v>
      </c>
      <c r="T13" s="2"/>
      <c r="U13">
        <v>4</v>
      </c>
      <c r="W13">
        <f>1/6</f>
        <v>0.16666666666666666</v>
      </c>
      <c r="X13">
        <v>1</v>
      </c>
      <c r="AA13">
        <v>5</v>
      </c>
      <c r="AB13">
        <v>1</v>
      </c>
      <c r="AD13">
        <f>1/3</f>
        <v>0.3333333333333333</v>
      </c>
      <c r="AE13">
        <f>2/3</f>
        <v>0.6666666666666666</v>
      </c>
      <c r="AF13">
        <f>6+2/3</f>
        <v>6.666666666666667</v>
      </c>
      <c r="AJ13">
        <f>1+1/3</f>
        <v>1.3333333333333333</v>
      </c>
      <c r="AL13">
        <f>1+1/3</f>
        <v>1.3333333333333333</v>
      </c>
    </row>
    <row r="14" spans="1:38" ht="12.75">
      <c r="A14">
        <f>1/6</f>
        <v>0.16666666666666666</v>
      </c>
      <c r="B14" t="s">
        <v>14</v>
      </c>
      <c r="C14" s="8">
        <v>1</v>
      </c>
      <c r="D14">
        <v>1</v>
      </c>
      <c r="G14">
        <v>1</v>
      </c>
      <c r="I14">
        <v>1</v>
      </c>
      <c r="J14">
        <v>1</v>
      </c>
      <c r="K14">
        <v>4</v>
      </c>
      <c r="L14">
        <v>1</v>
      </c>
      <c r="M14">
        <v>4</v>
      </c>
      <c r="O14">
        <v>6</v>
      </c>
      <c r="Q14">
        <v>2</v>
      </c>
      <c r="R14" s="7">
        <v>2</v>
      </c>
      <c r="S14" s="9">
        <v>2</v>
      </c>
      <c r="T14" s="2"/>
      <c r="U14">
        <v>4</v>
      </c>
      <c r="W14">
        <f>1/6</f>
        <v>0.16666666666666666</v>
      </c>
      <c r="X14">
        <v>1</v>
      </c>
      <c r="AA14">
        <v>5</v>
      </c>
      <c r="AB14">
        <v>1</v>
      </c>
      <c r="AD14">
        <f>1/3</f>
        <v>0.3333333333333333</v>
      </c>
      <c r="AE14">
        <f>2/3</f>
        <v>0.6666666666666666</v>
      </c>
      <c r="AF14">
        <f>6+2/3</f>
        <v>6.666666666666667</v>
      </c>
      <c r="AJ14">
        <f>1+1/3</f>
        <v>1.3333333333333333</v>
      </c>
      <c r="AL14">
        <f>1+1/3</f>
        <v>1.3333333333333333</v>
      </c>
    </row>
    <row r="15" spans="1:38" ht="12.75">
      <c r="A15">
        <f>1/6</f>
        <v>0.16666666666666666</v>
      </c>
      <c r="B15" t="s">
        <v>15</v>
      </c>
      <c r="C15" s="8">
        <v>1</v>
      </c>
      <c r="D15">
        <v>1</v>
      </c>
      <c r="F15">
        <v>1</v>
      </c>
      <c r="H15" s="10">
        <v>1</v>
      </c>
      <c r="I15">
        <v>2</v>
      </c>
      <c r="K15">
        <v>4</v>
      </c>
      <c r="L15">
        <v>1</v>
      </c>
      <c r="M15">
        <v>3</v>
      </c>
      <c r="N15">
        <v>1</v>
      </c>
      <c r="O15">
        <v>7</v>
      </c>
      <c r="Q15">
        <v>2</v>
      </c>
      <c r="R15" s="7">
        <v>2</v>
      </c>
      <c r="S15" s="9">
        <v>2</v>
      </c>
      <c r="T15" s="2"/>
      <c r="U15">
        <v>4</v>
      </c>
      <c r="W15">
        <f>1/6</f>
        <v>0.16666666666666666</v>
      </c>
      <c r="X15">
        <v>1</v>
      </c>
      <c r="AA15">
        <v>5</v>
      </c>
      <c r="AB15">
        <v>1</v>
      </c>
      <c r="AD15">
        <f>1/3</f>
        <v>0.3333333333333333</v>
      </c>
      <c r="AE15">
        <f>2/3</f>
        <v>0.6666666666666666</v>
      </c>
      <c r="AF15">
        <f>6+2/3</f>
        <v>6.666666666666667</v>
      </c>
      <c r="AJ15">
        <f>1+1/3</f>
        <v>1.3333333333333333</v>
      </c>
      <c r="AL15">
        <f>1+1/3</f>
        <v>1.3333333333333333</v>
      </c>
    </row>
    <row r="16" spans="1:38" ht="12.75">
      <c r="A16">
        <f>1/3</f>
        <v>0.3333333333333333</v>
      </c>
      <c r="B16" t="s">
        <v>16</v>
      </c>
      <c r="C16" s="8">
        <v>2</v>
      </c>
      <c r="D16">
        <v>2</v>
      </c>
      <c r="F16">
        <v>1</v>
      </c>
      <c r="G16">
        <v>1</v>
      </c>
      <c r="I16">
        <v>2</v>
      </c>
      <c r="J16">
        <v>2</v>
      </c>
      <c r="K16">
        <v>3</v>
      </c>
      <c r="L16">
        <v>2</v>
      </c>
      <c r="M16">
        <v>2</v>
      </c>
      <c r="N16">
        <v>1</v>
      </c>
      <c r="O16">
        <v>4</v>
      </c>
      <c r="Q16">
        <v>2</v>
      </c>
      <c r="R16" s="7">
        <v>4</v>
      </c>
      <c r="S16" s="9">
        <v>4</v>
      </c>
      <c r="T16" s="2"/>
      <c r="U16">
        <v>8</v>
      </c>
      <c r="W16">
        <f>1/3</f>
        <v>0.3333333333333333</v>
      </c>
      <c r="X16">
        <v>2</v>
      </c>
      <c r="Z16">
        <v>1</v>
      </c>
      <c r="AA16">
        <v>4</v>
      </c>
      <c r="AB16">
        <v>2</v>
      </c>
      <c r="AD16">
        <f>2/3</f>
        <v>0.6666666666666666</v>
      </c>
      <c r="AE16">
        <f>1+1/3</f>
        <v>1.3333333333333333</v>
      </c>
      <c r="AF16">
        <f>13+1/3</f>
        <v>13.333333333333334</v>
      </c>
      <c r="AJ16">
        <f>2+2/3</f>
        <v>2.6666666666666665</v>
      </c>
      <c r="AL16">
        <f>2+2/3</f>
        <v>2.6666666666666665</v>
      </c>
    </row>
    <row r="17" spans="1:38" ht="12.75">
      <c r="A17">
        <f>1/4</f>
        <v>0.25</v>
      </c>
      <c r="B17" t="s">
        <v>158</v>
      </c>
      <c r="C17" s="8">
        <v>2</v>
      </c>
      <c r="D17">
        <v>1</v>
      </c>
      <c r="G17">
        <v>1</v>
      </c>
      <c r="I17">
        <v>2</v>
      </c>
      <c r="J17">
        <v>1</v>
      </c>
      <c r="K17">
        <v>4</v>
      </c>
      <c r="L17">
        <v>1</v>
      </c>
      <c r="M17">
        <v>3</v>
      </c>
      <c r="O17">
        <v>3</v>
      </c>
      <c r="Q17">
        <v>2</v>
      </c>
      <c r="R17" s="7">
        <v>3</v>
      </c>
      <c r="S17" s="9">
        <v>3</v>
      </c>
      <c r="T17" s="2"/>
      <c r="U17">
        <v>6</v>
      </c>
      <c r="W17">
        <f>1/4</f>
        <v>0.25</v>
      </c>
      <c r="X17">
        <v>1</v>
      </c>
      <c r="Y17">
        <v>3</v>
      </c>
      <c r="Z17">
        <v>1</v>
      </c>
      <c r="AA17">
        <f>1+1/2</f>
        <v>1.5</v>
      </c>
      <c r="AB17">
        <v>1</v>
      </c>
      <c r="AC17">
        <v>3</v>
      </c>
      <c r="AD17">
        <f>1/2</f>
        <v>0.5</v>
      </c>
      <c r="AE17">
        <v>1</v>
      </c>
      <c r="AF17">
        <v>10</v>
      </c>
      <c r="AJ17">
        <v>2</v>
      </c>
      <c r="AL17">
        <v>2</v>
      </c>
    </row>
    <row r="18" spans="1:38" ht="12.75">
      <c r="A18">
        <f>1/6</f>
        <v>0.16666666666666666</v>
      </c>
      <c r="B18" t="s">
        <v>17</v>
      </c>
      <c r="C18" s="8">
        <v>1</v>
      </c>
      <c r="D18">
        <v>1</v>
      </c>
      <c r="I18">
        <v>2</v>
      </c>
      <c r="J18">
        <v>1</v>
      </c>
      <c r="K18">
        <v>2</v>
      </c>
      <c r="M18">
        <v>3</v>
      </c>
      <c r="O18">
        <v>4</v>
      </c>
      <c r="Q18">
        <v>2</v>
      </c>
      <c r="R18" s="7">
        <v>2</v>
      </c>
      <c r="S18" s="9">
        <v>2</v>
      </c>
      <c r="T18" s="2"/>
      <c r="U18">
        <v>4</v>
      </c>
      <c r="W18">
        <f>1/6</f>
        <v>0.16666666666666666</v>
      </c>
      <c r="X18">
        <v>1</v>
      </c>
      <c r="AA18">
        <v>5</v>
      </c>
      <c r="AB18">
        <v>1</v>
      </c>
      <c r="AD18">
        <f>1/3</f>
        <v>0.3333333333333333</v>
      </c>
      <c r="AE18">
        <f>2/3</f>
        <v>0.6666666666666666</v>
      </c>
      <c r="AF18">
        <f>6+2/3</f>
        <v>6.666666666666667</v>
      </c>
      <c r="AJ18">
        <f>1+1/3</f>
        <v>1.3333333333333333</v>
      </c>
      <c r="AL18">
        <f>1+1/3</f>
        <v>1.3333333333333333</v>
      </c>
    </row>
    <row r="19" spans="1:38" ht="12.75">
      <c r="A19">
        <f>1/3</f>
        <v>0.3333333333333333</v>
      </c>
      <c r="B19" t="s">
        <v>19</v>
      </c>
      <c r="C19" s="8">
        <v>2</v>
      </c>
      <c r="D19">
        <v>2</v>
      </c>
      <c r="F19">
        <v>1</v>
      </c>
      <c r="I19">
        <v>2</v>
      </c>
      <c r="J19">
        <v>1</v>
      </c>
      <c r="K19">
        <v>4</v>
      </c>
      <c r="M19">
        <v>4</v>
      </c>
      <c r="N19">
        <v>1</v>
      </c>
      <c r="O19">
        <v>7</v>
      </c>
      <c r="Q19">
        <v>3</v>
      </c>
      <c r="R19" s="7">
        <v>4</v>
      </c>
      <c r="S19" s="9">
        <v>4</v>
      </c>
      <c r="T19" s="2"/>
      <c r="U19">
        <v>8</v>
      </c>
      <c r="W19">
        <f>1/3</f>
        <v>0.3333333333333333</v>
      </c>
      <c r="X19">
        <v>2</v>
      </c>
      <c r="Z19">
        <v>1</v>
      </c>
      <c r="AA19">
        <v>4</v>
      </c>
      <c r="AB19">
        <v>2</v>
      </c>
      <c r="AD19">
        <f>2/3</f>
        <v>0.6666666666666666</v>
      </c>
      <c r="AE19">
        <f>1+1/3</f>
        <v>1.3333333333333333</v>
      </c>
      <c r="AF19">
        <f>13+1/3</f>
        <v>13.333333333333334</v>
      </c>
      <c r="AJ19">
        <f>2+2/3</f>
        <v>2.6666666666666665</v>
      </c>
      <c r="AL19">
        <f>2+2/3</f>
        <v>2.6666666666666665</v>
      </c>
    </row>
    <row r="20" spans="1:38" ht="12.75">
      <c r="A20">
        <f>1/4</f>
        <v>0.25</v>
      </c>
      <c r="B20" t="s">
        <v>154</v>
      </c>
      <c r="C20" s="8">
        <v>1</v>
      </c>
      <c r="D20">
        <v>2</v>
      </c>
      <c r="E20">
        <v>1</v>
      </c>
      <c r="H20" s="10">
        <v>1</v>
      </c>
      <c r="I20">
        <v>2</v>
      </c>
      <c r="K20">
        <v>4</v>
      </c>
      <c r="M20">
        <v>2</v>
      </c>
      <c r="O20">
        <v>5</v>
      </c>
      <c r="Q20">
        <v>2</v>
      </c>
      <c r="R20" s="7">
        <v>3</v>
      </c>
      <c r="S20" s="9">
        <v>3</v>
      </c>
      <c r="T20" s="2"/>
      <c r="U20">
        <v>6</v>
      </c>
      <c r="W20">
        <f>1/4</f>
        <v>0.25</v>
      </c>
      <c r="X20">
        <v>1</v>
      </c>
      <c r="Y20">
        <v>3</v>
      </c>
      <c r="Z20">
        <v>1</v>
      </c>
      <c r="AA20">
        <f>1+1/2</f>
        <v>1.5</v>
      </c>
      <c r="AB20">
        <v>1</v>
      </c>
      <c r="AC20">
        <v>3</v>
      </c>
      <c r="AD20">
        <f>1/2</f>
        <v>0.5</v>
      </c>
      <c r="AE20">
        <v>1</v>
      </c>
      <c r="AF20">
        <v>10</v>
      </c>
      <c r="AJ20">
        <v>2</v>
      </c>
      <c r="AL20">
        <v>2</v>
      </c>
    </row>
    <row r="21" spans="1:38" s="19" customFormat="1" ht="12.75">
      <c r="A21" s="19">
        <f>1/6</f>
        <v>0.16666666666666666</v>
      </c>
      <c r="B21" s="19" t="s">
        <v>18</v>
      </c>
      <c r="C21" s="20">
        <v>1</v>
      </c>
      <c r="D21" s="19">
        <v>1</v>
      </c>
      <c r="H21" s="21"/>
      <c r="I21" s="19">
        <v>2</v>
      </c>
      <c r="J21" s="19">
        <v>1</v>
      </c>
      <c r="K21" s="19">
        <v>4</v>
      </c>
      <c r="M21" s="19">
        <v>3</v>
      </c>
      <c r="O21" s="19">
        <v>4</v>
      </c>
      <c r="Q21" s="19">
        <v>3</v>
      </c>
      <c r="R21" s="44">
        <v>2</v>
      </c>
      <c r="S21" s="45">
        <v>2</v>
      </c>
      <c r="T21" s="47"/>
      <c r="U21" s="19">
        <v>4</v>
      </c>
      <c r="V21" s="20"/>
      <c r="W21" s="19">
        <f>1/6</f>
        <v>0.16666666666666666</v>
      </c>
      <c r="X21" s="19">
        <v>1</v>
      </c>
      <c r="AA21" s="19">
        <v>5</v>
      </c>
      <c r="AB21" s="19">
        <v>1</v>
      </c>
      <c r="AD21" s="19">
        <f>1/3</f>
        <v>0.3333333333333333</v>
      </c>
      <c r="AE21" s="19">
        <f>2/3</f>
        <v>0.6666666666666666</v>
      </c>
      <c r="AF21" s="19">
        <f>6+2/3</f>
        <v>6.666666666666667</v>
      </c>
      <c r="AH21" s="21"/>
      <c r="AJ21" s="19">
        <f>1+1/3</f>
        <v>1.3333333333333333</v>
      </c>
      <c r="AL21" s="19">
        <f>1+1/3</f>
        <v>1.3333333333333333</v>
      </c>
    </row>
    <row r="22" spans="1:38" ht="12.75">
      <c r="A22">
        <f>1/6</f>
        <v>0.16666666666666666</v>
      </c>
      <c r="B22" t="s">
        <v>35</v>
      </c>
      <c r="C22" s="8">
        <v>1</v>
      </c>
      <c r="D22">
        <v>1</v>
      </c>
      <c r="I22">
        <v>1</v>
      </c>
      <c r="J22">
        <v>1</v>
      </c>
      <c r="K22">
        <v>2</v>
      </c>
      <c r="L22">
        <v>1</v>
      </c>
      <c r="M22">
        <v>2</v>
      </c>
      <c r="O22">
        <v>4</v>
      </c>
      <c r="Q22">
        <v>1</v>
      </c>
      <c r="R22" s="7">
        <v>2</v>
      </c>
      <c r="S22" s="9">
        <v>2</v>
      </c>
      <c r="U22">
        <v>4</v>
      </c>
      <c r="W22">
        <f>1/6</f>
        <v>0.16666666666666666</v>
      </c>
      <c r="X22">
        <v>1</v>
      </c>
      <c r="AA22">
        <v>5</v>
      </c>
      <c r="AB22">
        <v>1</v>
      </c>
      <c r="AD22">
        <f>1/3</f>
        <v>0.3333333333333333</v>
      </c>
      <c r="AE22">
        <f>2/3</f>
        <v>0.6666666666666666</v>
      </c>
      <c r="AF22">
        <f>6+2/3</f>
        <v>6.666666666666667</v>
      </c>
      <c r="AJ22">
        <f>1+1/3</f>
        <v>1.3333333333333333</v>
      </c>
      <c r="AL22">
        <f>1+1/3</f>
        <v>1.3333333333333333</v>
      </c>
    </row>
    <row r="23" spans="1:38" ht="12.75">
      <c r="A23">
        <f>1/6</f>
        <v>0.16666666666666666</v>
      </c>
      <c r="B23" t="s">
        <v>37</v>
      </c>
      <c r="C23" s="8">
        <v>1</v>
      </c>
      <c r="D23">
        <v>1</v>
      </c>
      <c r="F23">
        <v>1</v>
      </c>
      <c r="G23">
        <v>1</v>
      </c>
      <c r="I23">
        <v>2</v>
      </c>
      <c r="J23">
        <v>1</v>
      </c>
      <c r="K23">
        <v>3</v>
      </c>
      <c r="M23">
        <v>3</v>
      </c>
      <c r="R23" s="7">
        <v>2</v>
      </c>
      <c r="S23" s="9">
        <v>2</v>
      </c>
      <c r="U23">
        <v>4</v>
      </c>
      <c r="W23">
        <f>1/6</f>
        <v>0.16666666666666666</v>
      </c>
      <c r="X23">
        <v>1</v>
      </c>
      <c r="AA23">
        <v>5</v>
      </c>
      <c r="AB23">
        <v>1</v>
      </c>
      <c r="AD23">
        <f>1/3</f>
        <v>0.3333333333333333</v>
      </c>
      <c r="AE23">
        <f>2/3</f>
        <v>0.6666666666666666</v>
      </c>
      <c r="AF23">
        <f>6+2/3</f>
        <v>6.666666666666667</v>
      </c>
      <c r="AJ23">
        <f>1+1/3</f>
        <v>1.3333333333333333</v>
      </c>
      <c r="AL23">
        <f>1+1/3</f>
        <v>1.3333333333333333</v>
      </c>
    </row>
    <row r="24" spans="1:38" ht="12.75">
      <c r="A24">
        <f>1/4</f>
        <v>0.25</v>
      </c>
      <c r="B24" t="s">
        <v>40</v>
      </c>
      <c r="C24" s="8">
        <v>2</v>
      </c>
      <c r="D24">
        <v>1</v>
      </c>
      <c r="I24">
        <v>2</v>
      </c>
      <c r="J24">
        <v>1</v>
      </c>
      <c r="K24">
        <v>2</v>
      </c>
      <c r="M24">
        <v>2</v>
      </c>
      <c r="Q24">
        <v>2</v>
      </c>
      <c r="R24" s="7">
        <v>3</v>
      </c>
      <c r="S24" s="9">
        <v>3</v>
      </c>
      <c r="U24">
        <v>6</v>
      </c>
      <c r="W24">
        <f>1/4</f>
        <v>0.25</v>
      </c>
      <c r="X24">
        <v>1</v>
      </c>
      <c r="Y24">
        <v>3</v>
      </c>
      <c r="Z24">
        <v>1</v>
      </c>
      <c r="AA24">
        <f aca="true" t="shared" si="0" ref="AA24:AA30">1+1/2</f>
        <v>1.5</v>
      </c>
      <c r="AB24">
        <v>1</v>
      </c>
      <c r="AC24">
        <v>3</v>
      </c>
      <c r="AD24">
        <f>1/2</f>
        <v>0.5</v>
      </c>
      <c r="AE24">
        <v>1</v>
      </c>
      <c r="AF24">
        <v>10</v>
      </c>
      <c r="AJ24">
        <v>2</v>
      </c>
      <c r="AL24">
        <v>2</v>
      </c>
    </row>
    <row r="25" spans="1:38" ht="12.75">
      <c r="A25">
        <f>1/4</f>
        <v>0.25</v>
      </c>
      <c r="B25" t="s">
        <v>43</v>
      </c>
      <c r="C25" s="8">
        <v>2</v>
      </c>
      <c r="D25">
        <v>1</v>
      </c>
      <c r="I25">
        <v>2</v>
      </c>
      <c r="J25">
        <v>1</v>
      </c>
      <c r="K25">
        <v>1</v>
      </c>
      <c r="M25">
        <v>2</v>
      </c>
      <c r="O25">
        <v>3</v>
      </c>
      <c r="Q25">
        <v>2</v>
      </c>
      <c r="R25" s="7">
        <v>3</v>
      </c>
      <c r="S25" s="9">
        <v>3</v>
      </c>
      <c r="U25">
        <v>6</v>
      </c>
      <c r="W25">
        <f>1/4</f>
        <v>0.25</v>
      </c>
      <c r="X25">
        <v>1</v>
      </c>
      <c r="Y25">
        <v>3</v>
      </c>
      <c r="Z25">
        <v>1</v>
      </c>
      <c r="AA25">
        <f t="shared" si="0"/>
        <v>1.5</v>
      </c>
      <c r="AB25">
        <v>1</v>
      </c>
      <c r="AC25">
        <v>3</v>
      </c>
      <c r="AD25">
        <f>1/2</f>
        <v>0.5</v>
      </c>
      <c r="AE25">
        <v>1</v>
      </c>
      <c r="AF25">
        <v>10</v>
      </c>
      <c r="AJ25">
        <v>2</v>
      </c>
      <c r="AL25">
        <v>2</v>
      </c>
    </row>
    <row r="26" spans="1:38" ht="12.75">
      <c r="A26">
        <f>1/6</f>
        <v>0.16666666666666666</v>
      </c>
      <c r="B26" t="s">
        <v>39</v>
      </c>
      <c r="C26" s="8">
        <v>1</v>
      </c>
      <c r="D26">
        <v>1</v>
      </c>
      <c r="F26">
        <v>1</v>
      </c>
      <c r="I26">
        <v>2</v>
      </c>
      <c r="K26">
        <v>3</v>
      </c>
      <c r="L26">
        <v>1</v>
      </c>
      <c r="M26">
        <v>3</v>
      </c>
      <c r="N26">
        <v>1</v>
      </c>
      <c r="O26">
        <v>4</v>
      </c>
      <c r="Q26">
        <v>2</v>
      </c>
      <c r="R26" s="7">
        <v>2</v>
      </c>
      <c r="S26" s="9">
        <v>2</v>
      </c>
      <c r="U26">
        <v>4</v>
      </c>
      <c r="W26">
        <f>1/6</f>
        <v>0.16666666666666666</v>
      </c>
      <c r="X26">
        <v>1</v>
      </c>
      <c r="AA26">
        <v>5</v>
      </c>
      <c r="AB26">
        <v>1</v>
      </c>
      <c r="AD26">
        <f>1/3</f>
        <v>0.3333333333333333</v>
      </c>
      <c r="AE26">
        <f>2/3</f>
        <v>0.6666666666666666</v>
      </c>
      <c r="AF26">
        <f>6+2/3</f>
        <v>6.666666666666667</v>
      </c>
      <c r="AJ26">
        <f>1+1/3</f>
        <v>1.3333333333333333</v>
      </c>
      <c r="AL26">
        <f>1+1/3</f>
        <v>1.3333333333333333</v>
      </c>
    </row>
    <row r="27" spans="1:38" ht="12.75">
      <c r="A27">
        <f>1/4</f>
        <v>0.25</v>
      </c>
      <c r="B27" t="s">
        <v>38</v>
      </c>
      <c r="C27" s="8">
        <v>2</v>
      </c>
      <c r="D27">
        <v>1</v>
      </c>
      <c r="H27" s="10">
        <v>1</v>
      </c>
      <c r="I27">
        <v>2</v>
      </c>
      <c r="J27">
        <v>1</v>
      </c>
      <c r="K27">
        <v>2</v>
      </c>
      <c r="L27">
        <v>1</v>
      </c>
      <c r="M27">
        <v>3</v>
      </c>
      <c r="O27">
        <v>3</v>
      </c>
      <c r="Q27">
        <v>2</v>
      </c>
      <c r="R27" s="7">
        <v>3</v>
      </c>
      <c r="S27" s="9">
        <v>3</v>
      </c>
      <c r="U27">
        <v>6</v>
      </c>
      <c r="W27">
        <f>1/4</f>
        <v>0.25</v>
      </c>
      <c r="X27">
        <v>1</v>
      </c>
      <c r="Y27">
        <v>3</v>
      </c>
      <c r="Z27">
        <v>1</v>
      </c>
      <c r="AA27">
        <f t="shared" si="0"/>
        <v>1.5</v>
      </c>
      <c r="AB27">
        <v>1</v>
      </c>
      <c r="AC27">
        <v>3</v>
      </c>
      <c r="AD27">
        <f>1/2</f>
        <v>0.5</v>
      </c>
      <c r="AE27">
        <v>1</v>
      </c>
      <c r="AF27">
        <v>10</v>
      </c>
      <c r="AJ27">
        <v>2</v>
      </c>
      <c r="AL27">
        <v>2</v>
      </c>
    </row>
    <row r="28" spans="1:38" ht="12.75">
      <c r="A28">
        <f>7/12</f>
        <v>0.5833333333333334</v>
      </c>
      <c r="B28" t="s">
        <v>36</v>
      </c>
      <c r="C28" s="8">
        <v>4</v>
      </c>
      <c r="D28">
        <v>3</v>
      </c>
      <c r="I28">
        <v>3</v>
      </c>
      <c r="J28">
        <v>3</v>
      </c>
      <c r="K28">
        <v>6</v>
      </c>
      <c r="M28">
        <v>6</v>
      </c>
      <c r="O28">
        <v>10</v>
      </c>
      <c r="Q28">
        <v>3</v>
      </c>
      <c r="R28" s="7">
        <v>7</v>
      </c>
      <c r="S28" s="9">
        <v>7</v>
      </c>
      <c r="U28">
        <v>14</v>
      </c>
      <c r="W28">
        <f>7/12</f>
        <v>0.5833333333333334</v>
      </c>
      <c r="X28">
        <v>3</v>
      </c>
      <c r="Y28">
        <v>3</v>
      </c>
      <c r="Z28">
        <v>2</v>
      </c>
      <c r="AA28">
        <f>5+1/2</f>
        <v>5.5</v>
      </c>
      <c r="AB28">
        <v>3</v>
      </c>
      <c r="AC28">
        <v>3</v>
      </c>
      <c r="AD28">
        <f>1+1/6</f>
        <v>1.1666666666666667</v>
      </c>
      <c r="AE28">
        <f>2+1/3</f>
        <v>2.3333333333333335</v>
      </c>
      <c r="AF28">
        <f>23+1/3</f>
        <v>23.333333333333332</v>
      </c>
      <c r="AJ28">
        <f>4+2/3</f>
        <v>4.666666666666667</v>
      </c>
      <c r="AL28">
        <f>4+2/3</f>
        <v>4.666666666666667</v>
      </c>
    </row>
    <row r="29" spans="1:38" ht="12.75">
      <c r="A29">
        <f>1/4</f>
        <v>0.25</v>
      </c>
      <c r="B29" t="s">
        <v>41</v>
      </c>
      <c r="C29" s="8">
        <v>2</v>
      </c>
      <c r="D29">
        <v>1</v>
      </c>
      <c r="G29">
        <v>1</v>
      </c>
      <c r="I29">
        <v>2</v>
      </c>
      <c r="K29">
        <v>3</v>
      </c>
      <c r="L29">
        <v>1</v>
      </c>
      <c r="M29">
        <v>3</v>
      </c>
      <c r="N29">
        <v>1</v>
      </c>
      <c r="O29">
        <v>4</v>
      </c>
      <c r="Q29">
        <v>2</v>
      </c>
      <c r="R29" s="7">
        <v>3</v>
      </c>
      <c r="S29" s="9">
        <v>3</v>
      </c>
      <c r="U29">
        <v>6</v>
      </c>
      <c r="W29">
        <f>1/4</f>
        <v>0.25</v>
      </c>
      <c r="X29">
        <v>1</v>
      </c>
      <c r="Y29">
        <v>3</v>
      </c>
      <c r="Z29">
        <v>1</v>
      </c>
      <c r="AA29">
        <f t="shared" si="0"/>
        <v>1.5</v>
      </c>
      <c r="AB29">
        <v>1</v>
      </c>
      <c r="AC29">
        <v>3</v>
      </c>
      <c r="AD29">
        <f>1/2</f>
        <v>0.5</v>
      </c>
      <c r="AE29">
        <v>1</v>
      </c>
      <c r="AF29">
        <v>10</v>
      </c>
      <c r="AJ29">
        <v>2</v>
      </c>
      <c r="AL29">
        <v>2</v>
      </c>
    </row>
    <row r="30" spans="1:38" ht="12.75">
      <c r="A30">
        <f>1/4</f>
        <v>0.25</v>
      </c>
      <c r="B30" t="s">
        <v>42</v>
      </c>
      <c r="C30" s="8">
        <v>2</v>
      </c>
      <c r="D30">
        <v>1</v>
      </c>
      <c r="G30">
        <v>1</v>
      </c>
      <c r="H30" s="10">
        <v>1</v>
      </c>
      <c r="I30">
        <v>2</v>
      </c>
      <c r="J30">
        <v>1</v>
      </c>
      <c r="K30">
        <v>3</v>
      </c>
      <c r="L30">
        <v>1</v>
      </c>
      <c r="M30">
        <v>2</v>
      </c>
      <c r="N30">
        <v>1</v>
      </c>
      <c r="O30">
        <v>4</v>
      </c>
      <c r="Q30">
        <v>2</v>
      </c>
      <c r="R30" s="7">
        <v>3</v>
      </c>
      <c r="S30" s="9">
        <v>3</v>
      </c>
      <c r="U30">
        <v>6</v>
      </c>
      <c r="W30">
        <f>1/4</f>
        <v>0.25</v>
      </c>
      <c r="X30">
        <v>1</v>
      </c>
      <c r="Y30">
        <v>3</v>
      </c>
      <c r="Z30">
        <v>1</v>
      </c>
      <c r="AA30">
        <f t="shared" si="0"/>
        <v>1.5</v>
      </c>
      <c r="AB30">
        <v>1</v>
      </c>
      <c r="AC30">
        <v>3</v>
      </c>
      <c r="AD30">
        <f>1/2</f>
        <v>0.5</v>
      </c>
      <c r="AE30">
        <v>1</v>
      </c>
      <c r="AF30">
        <v>10</v>
      </c>
      <c r="AJ30">
        <v>2</v>
      </c>
      <c r="AL30">
        <v>2</v>
      </c>
    </row>
    <row r="31" spans="1:38" ht="12.75">
      <c r="A31">
        <f>1/6</f>
        <v>0.16666666666666666</v>
      </c>
      <c r="B31" t="s">
        <v>155</v>
      </c>
      <c r="C31" s="8">
        <v>1</v>
      </c>
      <c r="D31">
        <v>1</v>
      </c>
      <c r="H31" s="10">
        <v>1</v>
      </c>
      <c r="I31">
        <v>1</v>
      </c>
      <c r="J31">
        <v>1</v>
      </c>
      <c r="K31">
        <v>2</v>
      </c>
      <c r="M31">
        <v>1</v>
      </c>
      <c r="N31">
        <v>1</v>
      </c>
      <c r="O31">
        <v>2</v>
      </c>
      <c r="Q31">
        <v>1</v>
      </c>
      <c r="R31" s="7">
        <v>2</v>
      </c>
      <c r="S31" s="9">
        <v>2</v>
      </c>
      <c r="U31">
        <v>4</v>
      </c>
      <c r="W31">
        <f>1/6</f>
        <v>0.16666666666666666</v>
      </c>
      <c r="X31">
        <v>1</v>
      </c>
      <c r="AA31">
        <v>5</v>
      </c>
      <c r="AB31">
        <v>1</v>
      </c>
      <c r="AD31">
        <f>1/3</f>
        <v>0.3333333333333333</v>
      </c>
      <c r="AE31">
        <f>2/3</f>
        <v>0.6666666666666666</v>
      </c>
      <c r="AF31">
        <f>6+2/3</f>
        <v>6.666666666666667</v>
      </c>
      <c r="AJ31">
        <f>1+1/3</f>
        <v>1.3333333333333333</v>
      </c>
      <c r="AL31">
        <f>1+1/3</f>
        <v>1.3333333333333333</v>
      </c>
    </row>
    <row r="32" spans="1:38" ht="12.75">
      <c r="A32">
        <f>1/6</f>
        <v>0.16666666666666666</v>
      </c>
      <c r="B32" t="s">
        <v>44</v>
      </c>
      <c r="C32" s="8">
        <v>1</v>
      </c>
      <c r="D32">
        <v>1</v>
      </c>
      <c r="F32">
        <v>1</v>
      </c>
      <c r="H32" s="10">
        <v>1</v>
      </c>
      <c r="I32">
        <v>2</v>
      </c>
      <c r="J32">
        <v>1</v>
      </c>
      <c r="K32">
        <v>2</v>
      </c>
      <c r="L32">
        <v>1</v>
      </c>
      <c r="M32">
        <v>3</v>
      </c>
      <c r="O32">
        <v>4</v>
      </c>
      <c r="Q32">
        <v>2</v>
      </c>
      <c r="R32" s="7">
        <v>2</v>
      </c>
      <c r="S32" s="9">
        <v>2</v>
      </c>
      <c r="U32">
        <v>4</v>
      </c>
      <c r="W32">
        <f>1/6</f>
        <v>0.16666666666666666</v>
      </c>
      <c r="X32">
        <v>1</v>
      </c>
      <c r="AA32">
        <v>5</v>
      </c>
      <c r="AB32">
        <v>1</v>
      </c>
      <c r="AD32">
        <f>1/3</f>
        <v>0.3333333333333333</v>
      </c>
      <c r="AE32">
        <f>2/3</f>
        <v>0.6666666666666666</v>
      </c>
      <c r="AF32">
        <f>6+2/3</f>
        <v>6.666666666666667</v>
      </c>
      <c r="AJ32">
        <f>1+1/3</f>
        <v>1.3333333333333333</v>
      </c>
      <c r="AL32">
        <f>1+1/3</f>
        <v>1.3333333333333333</v>
      </c>
    </row>
    <row r="33" spans="1:38" ht="12.75">
      <c r="A33">
        <f>1/4</f>
        <v>0.25</v>
      </c>
      <c r="B33" t="s">
        <v>45</v>
      </c>
      <c r="C33" s="8">
        <v>2</v>
      </c>
      <c r="D33">
        <v>1</v>
      </c>
      <c r="G33">
        <v>1</v>
      </c>
      <c r="I33">
        <v>2</v>
      </c>
      <c r="J33">
        <v>1</v>
      </c>
      <c r="K33">
        <v>3</v>
      </c>
      <c r="L33">
        <v>1</v>
      </c>
      <c r="M33">
        <v>3</v>
      </c>
      <c r="O33">
        <v>6</v>
      </c>
      <c r="Q33">
        <v>2</v>
      </c>
      <c r="R33" s="7">
        <v>3</v>
      </c>
      <c r="S33" s="9">
        <v>3</v>
      </c>
      <c r="U33">
        <v>6</v>
      </c>
      <c r="W33">
        <f>1/4</f>
        <v>0.25</v>
      </c>
      <c r="X33">
        <v>1</v>
      </c>
      <c r="Y33">
        <v>3</v>
      </c>
      <c r="Z33">
        <v>1</v>
      </c>
      <c r="AA33">
        <f>1+1/2</f>
        <v>1.5</v>
      </c>
      <c r="AB33">
        <v>1</v>
      </c>
      <c r="AC33">
        <v>3</v>
      </c>
      <c r="AD33">
        <f>1/2</f>
        <v>0.5</v>
      </c>
      <c r="AE33">
        <v>1</v>
      </c>
      <c r="AF33">
        <v>10</v>
      </c>
      <c r="AJ33">
        <v>2</v>
      </c>
      <c r="AL33">
        <v>2</v>
      </c>
    </row>
    <row r="34" spans="1:38" ht="12.75">
      <c r="A34">
        <f>1/6</f>
        <v>0.16666666666666666</v>
      </c>
      <c r="B34" t="s">
        <v>46</v>
      </c>
      <c r="C34" s="8">
        <v>1</v>
      </c>
      <c r="D34">
        <v>1</v>
      </c>
      <c r="I34">
        <v>1</v>
      </c>
      <c r="J34">
        <v>1</v>
      </c>
      <c r="K34">
        <v>2</v>
      </c>
      <c r="M34">
        <v>1</v>
      </c>
      <c r="O34">
        <v>3</v>
      </c>
      <c r="R34" s="7">
        <v>2</v>
      </c>
      <c r="S34" s="9">
        <v>2</v>
      </c>
      <c r="U34">
        <v>4</v>
      </c>
      <c r="W34">
        <f>1/6</f>
        <v>0.16666666666666666</v>
      </c>
      <c r="X34">
        <v>1</v>
      </c>
      <c r="AA34">
        <v>5</v>
      </c>
      <c r="AB34">
        <v>1</v>
      </c>
      <c r="AD34">
        <f>1/3</f>
        <v>0.3333333333333333</v>
      </c>
      <c r="AE34">
        <f>2/3</f>
        <v>0.6666666666666666</v>
      </c>
      <c r="AF34">
        <f>6+2/3</f>
        <v>6.666666666666667</v>
      </c>
      <c r="AJ34">
        <f>1+1/3</f>
        <v>1.3333333333333333</v>
      </c>
      <c r="AL34">
        <f>1+1/3</f>
        <v>1.3333333333333333</v>
      </c>
    </row>
    <row r="35" spans="1:38" ht="12.75">
      <c r="A35">
        <f>5/12</f>
        <v>0.4166666666666667</v>
      </c>
      <c r="B35" t="s">
        <v>47</v>
      </c>
      <c r="C35" s="8">
        <v>2</v>
      </c>
      <c r="D35">
        <v>3</v>
      </c>
      <c r="I35">
        <v>3</v>
      </c>
      <c r="J35">
        <v>1</v>
      </c>
      <c r="K35">
        <v>3</v>
      </c>
      <c r="L35">
        <v>1</v>
      </c>
      <c r="M35">
        <v>3</v>
      </c>
      <c r="N35">
        <v>2</v>
      </c>
      <c r="O35">
        <v>6</v>
      </c>
      <c r="Q35">
        <v>3</v>
      </c>
      <c r="R35" s="7">
        <v>5</v>
      </c>
      <c r="S35" s="9">
        <v>5</v>
      </c>
      <c r="U35">
        <v>10</v>
      </c>
      <c r="W35">
        <f>5/12</f>
        <v>0.4166666666666667</v>
      </c>
      <c r="X35">
        <v>2</v>
      </c>
      <c r="Y35">
        <v>3</v>
      </c>
      <c r="Z35">
        <v>2</v>
      </c>
      <c r="AA35">
        <f>1/2</f>
        <v>0.5</v>
      </c>
      <c r="AB35">
        <v>2</v>
      </c>
      <c r="AC35">
        <v>3</v>
      </c>
      <c r="AD35">
        <f>5/6</f>
        <v>0.8333333333333334</v>
      </c>
      <c r="AE35">
        <f>1+2/3</f>
        <v>1.6666666666666665</v>
      </c>
      <c r="AF35">
        <f>16+2/3</f>
        <v>16.666666666666668</v>
      </c>
      <c r="AJ35">
        <f>3+1/3</f>
        <v>3.3333333333333335</v>
      </c>
      <c r="AL35">
        <f>3+1/3</f>
        <v>3.3333333333333335</v>
      </c>
    </row>
    <row r="36" spans="1:38" ht="12.75">
      <c r="A36">
        <f>1/4</f>
        <v>0.25</v>
      </c>
      <c r="B36" t="s">
        <v>53</v>
      </c>
      <c r="C36" s="8">
        <v>2</v>
      </c>
      <c r="D36">
        <v>1</v>
      </c>
      <c r="H36" s="10">
        <v>1</v>
      </c>
      <c r="I36">
        <v>2</v>
      </c>
      <c r="J36">
        <v>1</v>
      </c>
      <c r="K36">
        <v>1</v>
      </c>
      <c r="L36">
        <v>1</v>
      </c>
      <c r="M36">
        <v>3</v>
      </c>
      <c r="O36">
        <v>4</v>
      </c>
      <c r="Q36">
        <v>2</v>
      </c>
      <c r="R36" s="7"/>
      <c r="S36" s="9"/>
      <c r="U36">
        <v>6</v>
      </c>
      <c r="W36">
        <f>1/4</f>
        <v>0.25</v>
      </c>
      <c r="X36">
        <v>1</v>
      </c>
      <c r="Y36">
        <v>3</v>
      </c>
      <c r="Z36">
        <v>1</v>
      </c>
      <c r="AA36">
        <f>1+1/2</f>
        <v>1.5</v>
      </c>
      <c r="AB36">
        <v>1</v>
      </c>
      <c r="AC36">
        <v>3</v>
      </c>
      <c r="AD36">
        <f>1/2</f>
        <v>0.5</v>
      </c>
      <c r="AE36">
        <v>1</v>
      </c>
      <c r="AF36">
        <v>10</v>
      </c>
      <c r="AJ36">
        <v>2</v>
      </c>
      <c r="AL36">
        <v>2</v>
      </c>
    </row>
    <row r="37" spans="1:38" ht="12.75">
      <c r="A37">
        <f>1/3</f>
        <v>0.3333333333333333</v>
      </c>
      <c r="B37" t="s">
        <v>52</v>
      </c>
      <c r="C37" s="8">
        <v>2</v>
      </c>
      <c r="D37">
        <v>2</v>
      </c>
      <c r="G37">
        <v>1</v>
      </c>
      <c r="H37" s="10">
        <v>1</v>
      </c>
      <c r="I37">
        <v>2</v>
      </c>
      <c r="J37">
        <v>2</v>
      </c>
      <c r="K37">
        <v>4</v>
      </c>
      <c r="M37">
        <v>3</v>
      </c>
      <c r="N37">
        <v>3</v>
      </c>
      <c r="O37">
        <v>7</v>
      </c>
      <c r="Q37">
        <v>3</v>
      </c>
      <c r="R37" s="7"/>
      <c r="S37" s="9"/>
      <c r="U37">
        <v>8</v>
      </c>
      <c r="W37">
        <f>1/3</f>
        <v>0.3333333333333333</v>
      </c>
      <c r="X37">
        <v>2</v>
      </c>
      <c r="Z37">
        <v>1</v>
      </c>
      <c r="AA37">
        <v>4</v>
      </c>
      <c r="AB37">
        <v>2</v>
      </c>
      <c r="AD37">
        <f>2/3</f>
        <v>0.6666666666666666</v>
      </c>
      <c r="AE37">
        <f>1+1/3</f>
        <v>1.3333333333333333</v>
      </c>
      <c r="AF37">
        <f>13+1/3</f>
        <v>13.333333333333334</v>
      </c>
      <c r="AJ37">
        <f>2+2/3</f>
        <v>2.6666666666666665</v>
      </c>
      <c r="AL37">
        <f>2+2/3</f>
        <v>2.6666666666666665</v>
      </c>
    </row>
    <row r="38" spans="1:38" ht="12.75">
      <c r="A38">
        <f>5/12</f>
        <v>0.4166666666666667</v>
      </c>
      <c r="B38" t="s">
        <v>51</v>
      </c>
      <c r="C38" s="8">
        <v>2</v>
      </c>
      <c r="D38">
        <v>3</v>
      </c>
      <c r="H38" s="10">
        <v>1</v>
      </c>
      <c r="I38">
        <v>3</v>
      </c>
      <c r="J38">
        <v>1</v>
      </c>
      <c r="K38">
        <v>4</v>
      </c>
      <c r="M38">
        <v>4</v>
      </c>
      <c r="O38">
        <v>6</v>
      </c>
      <c r="Q38">
        <v>3</v>
      </c>
      <c r="R38" s="7"/>
      <c r="S38" s="9"/>
      <c r="U38">
        <v>10</v>
      </c>
      <c r="W38">
        <f>5/12</f>
        <v>0.4166666666666667</v>
      </c>
      <c r="X38">
        <v>2</v>
      </c>
      <c r="Y38">
        <v>3</v>
      </c>
      <c r="Z38">
        <v>2</v>
      </c>
      <c r="AA38">
        <f>1/2</f>
        <v>0.5</v>
      </c>
      <c r="AB38">
        <v>2</v>
      </c>
      <c r="AC38">
        <v>3</v>
      </c>
      <c r="AD38">
        <f>5/6</f>
        <v>0.8333333333333334</v>
      </c>
      <c r="AE38">
        <f>1+2/3</f>
        <v>1.6666666666666665</v>
      </c>
      <c r="AF38">
        <f>16+2/3</f>
        <v>16.666666666666668</v>
      </c>
      <c r="AJ38">
        <f>3+1/3</f>
        <v>3.3333333333333335</v>
      </c>
      <c r="AL38">
        <f>3+1/3</f>
        <v>3.3333333333333335</v>
      </c>
    </row>
    <row r="39" spans="1:38" ht="12.75">
      <c r="A39">
        <f>1/4</f>
        <v>0.25</v>
      </c>
      <c r="B39" t="s">
        <v>50</v>
      </c>
      <c r="C39" s="8">
        <v>2</v>
      </c>
      <c r="D39">
        <v>1</v>
      </c>
      <c r="I39">
        <v>2</v>
      </c>
      <c r="K39">
        <v>2</v>
      </c>
      <c r="M39">
        <v>2</v>
      </c>
      <c r="O39">
        <v>4</v>
      </c>
      <c r="Q39">
        <v>2</v>
      </c>
      <c r="R39" s="7">
        <v>3</v>
      </c>
      <c r="S39" s="9">
        <v>3</v>
      </c>
      <c r="U39">
        <v>6</v>
      </c>
      <c r="W39">
        <f>1/4</f>
        <v>0.25</v>
      </c>
      <c r="X39">
        <v>1</v>
      </c>
      <c r="Y39">
        <v>3</v>
      </c>
      <c r="Z39">
        <v>1</v>
      </c>
      <c r="AA39">
        <f>1+1/2</f>
        <v>1.5</v>
      </c>
      <c r="AB39">
        <v>1</v>
      </c>
      <c r="AC39">
        <v>3</v>
      </c>
      <c r="AD39">
        <f>1/2</f>
        <v>0.5</v>
      </c>
      <c r="AE39">
        <v>1</v>
      </c>
      <c r="AF39">
        <v>10</v>
      </c>
      <c r="AJ39">
        <v>2</v>
      </c>
      <c r="AL39">
        <v>2</v>
      </c>
    </row>
    <row r="40" spans="1:38" ht="12.75">
      <c r="A40">
        <f>1/3</f>
        <v>0.3333333333333333</v>
      </c>
      <c r="B40" t="s">
        <v>49</v>
      </c>
      <c r="C40" s="8">
        <v>2</v>
      </c>
      <c r="D40">
        <v>2</v>
      </c>
      <c r="F40">
        <v>1</v>
      </c>
      <c r="G40">
        <v>1</v>
      </c>
      <c r="H40" s="10">
        <v>1</v>
      </c>
      <c r="I40">
        <v>3</v>
      </c>
      <c r="J40">
        <v>2</v>
      </c>
      <c r="K40">
        <v>4</v>
      </c>
      <c r="L40">
        <v>2</v>
      </c>
      <c r="M40">
        <v>3</v>
      </c>
      <c r="N40">
        <v>2</v>
      </c>
      <c r="O40">
        <v>3</v>
      </c>
      <c r="Q40">
        <v>4</v>
      </c>
      <c r="R40" s="7">
        <v>4</v>
      </c>
      <c r="S40" s="9">
        <v>4</v>
      </c>
      <c r="U40">
        <v>8</v>
      </c>
      <c r="W40">
        <f>1/3</f>
        <v>0.3333333333333333</v>
      </c>
      <c r="X40">
        <v>2</v>
      </c>
      <c r="Z40">
        <v>1</v>
      </c>
      <c r="AA40">
        <v>4</v>
      </c>
      <c r="AB40">
        <v>2</v>
      </c>
      <c r="AD40">
        <f>2/3</f>
        <v>0.6666666666666666</v>
      </c>
      <c r="AE40">
        <f>1+1/3</f>
        <v>1.3333333333333333</v>
      </c>
      <c r="AF40">
        <f>13+1/3</f>
        <v>13.333333333333334</v>
      </c>
      <c r="AJ40">
        <f>2+2/3</f>
        <v>2.6666666666666665</v>
      </c>
      <c r="AL40">
        <f>2+2/3</f>
        <v>2.6666666666666665</v>
      </c>
    </row>
    <row r="41" spans="1:38" s="19" customFormat="1" ht="12.75">
      <c r="A41" s="19">
        <f>5/12</f>
        <v>0.4166666666666667</v>
      </c>
      <c r="B41" s="19" t="s">
        <v>48</v>
      </c>
      <c r="C41" s="20">
        <v>3</v>
      </c>
      <c r="D41" s="19">
        <v>2</v>
      </c>
      <c r="G41" s="19">
        <v>1</v>
      </c>
      <c r="H41" s="21">
        <v>1</v>
      </c>
      <c r="I41" s="19">
        <v>3</v>
      </c>
      <c r="J41" s="19">
        <v>3</v>
      </c>
      <c r="K41" s="19">
        <v>6</v>
      </c>
      <c r="M41" s="19">
        <v>3</v>
      </c>
      <c r="N41" s="19">
        <v>1</v>
      </c>
      <c r="O41" s="19">
        <v>4</v>
      </c>
      <c r="Q41" s="19">
        <v>3</v>
      </c>
      <c r="R41" s="44">
        <v>5</v>
      </c>
      <c r="S41" s="45">
        <v>5</v>
      </c>
      <c r="U41" s="19">
        <v>10</v>
      </c>
      <c r="V41" s="20"/>
      <c r="W41" s="19">
        <f>5/12</f>
        <v>0.4166666666666667</v>
      </c>
      <c r="X41" s="19">
        <v>2</v>
      </c>
      <c r="Y41" s="19">
        <v>3</v>
      </c>
      <c r="Z41" s="19">
        <v>2</v>
      </c>
      <c r="AA41" s="19">
        <f>1/2</f>
        <v>0.5</v>
      </c>
      <c r="AB41" s="19">
        <v>2</v>
      </c>
      <c r="AC41" s="19">
        <v>3</v>
      </c>
      <c r="AD41" s="19">
        <f>5/6</f>
        <v>0.8333333333333334</v>
      </c>
      <c r="AE41" s="19">
        <f>1+2/3</f>
        <v>1.6666666666666665</v>
      </c>
      <c r="AF41" s="19">
        <f>16+2/3</f>
        <v>16.666666666666668</v>
      </c>
      <c r="AH41" s="21"/>
      <c r="AJ41" s="19">
        <f>3+1/3</f>
        <v>3.3333333333333335</v>
      </c>
      <c r="AL41" s="19">
        <f>3+1/3</f>
        <v>3.3333333333333335</v>
      </c>
    </row>
    <row r="42" spans="1:38" ht="12.75">
      <c r="A42">
        <f>1/3</f>
        <v>0.3333333333333333</v>
      </c>
      <c r="B42" t="s">
        <v>170</v>
      </c>
      <c r="C42" s="8">
        <v>2</v>
      </c>
      <c r="D42">
        <v>2</v>
      </c>
      <c r="F42">
        <v>1</v>
      </c>
      <c r="I42">
        <v>2</v>
      </c>
      <c r="J42">
        <v>2</v>
      </c>
      <c r="K42">
        <v>2</v>
      </c>
      <c r="L42">
        <v>2</v>
      </c>
      <c r="M42">
        <v>4</v>
      </c>
      <c r="N42">
        <v>2</v>
      </c>
      <c r="O42">
        <v>6</v>
      </c>
      <c r="Q42">
        <v>2</v>
      </c>
      <c r="R42" s="7">
        <v>4</v>
      </c>
      <c r="S42" s="9">
        <v>4</v>
      </c>
      <c r="U42">
        <v>8</v>
      </c>
      <c r="W42">
        <f>1/3</f>
        <v>0.3333333333333333</v>
      </c>
      <c r="X42">
        <v>2</v>
      </c>
      <c r="Z42">
        <v>1</v>
      </c>
      <c r="AA42">
        <v>4</v>
      </c>
      <c r="AB42">
        <v>2</v>
      </c>
      <c r="AD42">
        <f>2/3</f>
        <v>0.6666666666666666</v>
      </c>
      <c r="AE42">
        <f>1+1/3</f>
        <v>1.3333333333333333</v>
      </c>
      <c r="AF42">
        <f>13+1/3</f>
        <v>13.333333333333334</v>
      </c>
      <c r="AJ42">
        <f>2+2/3</f>
        <v>2.6666666666666665</v>
      </c>
      <c r="AL42">
        <f>2+2/3</f>
        <v>2.6666666666666665</v>
      </c>
    </row>
    <row r="43" spans="1:38" ht="12.75">
      <c r="A43">
        <f>1/6</f>
        <v>0.16666666666666666</v>
      </c>
      <c r="B43" t="s">
        <v>59</v>
      </c>
      <c r="C43" s="8">
        <v>1</v>
      </c>
      <c r="D43">
        <v>1</v>
      </c>
      <c r="G43">
        <v>1</v>
      </c>
      <c r="I43">
        <v>1</v>
      </c>
      <c r="J43">
        <v>1</v>
      </c>
      <c r="K43">
        <v>1</v>
      </c>
      <c r="M43">
        <v>2</v>
      </c>
      <c r="N43">
        <v>1</v>
      </c>
      <c r="O43">
        <v>3</v>
      </c>
      <c r="Q43">
        <v>1</v>
      </c>
      <c r="R43" s="7">
        <v>2</v>
      </c>
      <c r="S43" s="9">
        <v>2</v>
      </c>
      <c r="U43">
        <v>4</v>
      </c>
      <c r="W43">
        <f>1/6</f>
        <v>0.16666666666666666</v>
      </c>
      <c r="X43">
        <v>1</v>
      </c>
      <c r="AA43">
        <v>5</v>
      </c>
      <c r="AB43">
        <v>1</v>
      </c>
      <c r="AD43">
        <f>1/3</f>
        <v>0.3333333333333333</v>
      </c>
      <c r="AE43">
        <f>2/3</f>
        <v>0.6666666666666666</v>
      </c>
      <c r="AF43">
        <f>6+2/3</f>
        <v>6.666666666666667</v>
      </c>
      <c r="AJ43">
        <f>1+1/3</f>
        <v>1.3333333333333333</v>
      </c>
      <c r="AL43">
        <f>1+1/3</f>
        <v>1.3333333333333333</v>
      </c>
    </row>
    <row r="44" spans="1:38" ht="12.75">
      <c r="A44">
        <f>1/4</f>
        <v>0.25</v>
      </c>
      <c r="B44" t="s">
        <v>72</v>
      </c>
      <c r="C44" s="8">
        <v>2</v>
      </c>
      <c r="D44">
        <v>1</v>
      </c>
      <c r="E44">
        <v>1</v>
      </c>
      <c r="F44">
        <v>1</v>
      </c>
      <c r="G44">
        <v>1</v>
      </c>
      <c r="I44">
        <v>2</v>
      </c>
      <c r="J44">
        <v>1</v>
      </c>
      <c r="K44">
        <v>4</v>
      </c>
      <c r="L44">
        <v>1</v>
      </c>
      <c r="M44">
        <v>4</v>
      </c>
      <c r="N44">
        <v>1</v>
      </c>
      <c r="O44">
        <v>8</v>
      </c>
      <c r="Q44">
        <v>3</v>
      </c>
      <c r="R44" s="7">
        <v>3</v>
      </c>
      <c r="S44" s="9">
        <v>3</v>
      </c>
      <c r="U44">
        <v>6</v>
      </c>
      <c r="W44">
        <f>1/4</f>
        <v>0.25</v>
      </c>
      <c r="X44">
        <v>1</v>
      </c>
      <c r="Y44">
        <v>3</v>
      </c>
      <c r="Z44">
        <v>1</v>
      </c>
      <c r="AA44">
        <f>1+1/2</f>
        <v>1.5</v>
      </c>
      <c r="AB44">
        <v>1</v>
      </c>
      <c r="AC44">
        <v>3</v>
      </c>
      <c r="AD44">
        <f>1/2</f>
        <v>0.5</v>
      </c>
      <c r="AE44">
        <v>1</v>
      </c>
      <c r="AF44">
        <v>10</v>
      </c>
      <c r="AJ44">
        <v>2</v>
      </c>
      <c r="AL44">
        <v>2</v>
      </c>
    </row>
    <row r="45" spans="1:38" ht="12.75">
      <c r="A45">
        <f>1/4</f>
        <v>0.25</v>
      </c>
      <c r="B45" t="s">
        <v>58</v>
      </c>
      <c r="C45" s="8">
        <v>1</v>
      </c>
      <c r="D45">
        <v>2</v>
      </c>
      <c r="G45">
        <v>1</v>
      </c>
      <c r="I45">
        <v>2</v>
      </c>
      <c r="J45">
        <v>1</v>
      </c>
      <c r="K45">
        <v>2</v>
      </c>
      <c r="M45">
        <v>2</v>
      </c>
      <c r="O45">
        <v>3</v>
      </c>
      <c r="Q45">
        <v>1</v>
      </c>
      <c r="R45" s="7">
        <v>3</v>
      </c>
      <c r="S45" s="9">
        <v>3</v>
      </c>
      <c r="U45">
        <v>6</v>
      </c>
      <c r="W45">
        <f>1/4</f>
        <v>0.25</v>
      </c>
      <c r="X45">
        <v>1</v>
      </c>
      <c r="Y45">
        <v>3</v>
      </c>
      <c r="Z45">
        <v>1</v>
      </c>
      <c r="AA45">
        <f>1+1/2</f>
        <v>1.5</v>
      </c>
      <c r="AB45">
        <v>1</v>
      </c>
      <c r="AC45">
        <v>3</v>
      </c>
      <c r="AD45">
        <f>1/2</f>
        <v>0.5</v>
      </c>
      <c r="AE45">
        <v>1</v>
      </c>
      <c r="AF45">
        <v>10</v>
      </c>
      <c r="AJ45">
        <v>2</v>
      </c>
      <c r="AL45">
        <v>2</v>
      </c>
    </row>
    <row r="46" spans="1:38" ht="12.75">
      <c r="A46">
        <f>1/4</f>
        <v>0.25</v>
      </c>
      <c r="B46" t="s">
        <v>57</v>
      </c>
      <c r="C46" s="8">
        <v>2</v>
      </c>
      <c r="D46">
        <v>1</v>
      </c>
      <c r="I46">
        <v>1</v>
      </c>
      <c r="J46">
        <v>2</v>
      </c>
      <c r="K46">
        <v>3</v>
      </c>
      <c r="L46">
        <v>1</v>
      </c>
      <c r="M46">
        <v>3</v>
      </c>
      <c r="N46">
        <v>1</v>
      </c>
      <c r="Q46">
        <v>2</v>
      </c>
      <c r="R46" s="7">
        <v>3</v>
      </c>
      <c r="S46" s="9">
        <v>3</v>
      </c>
      <c r="U46">
        <v>6</v>
      </c>
      <c r="W46">
        <f>1/4</f>
        <v>0.25</v>
      </c>
      <c r="X46">
        <v>1</v>
      </c>
      <c r="Y46">
        <v>3</v>
      </c>
      <c r="Z46">
        <v>1</v>
      </c>
      <c r="AA46">
        <f>1+1/2</f>
        <v>1.5</v>
      </c>
      <c r="AB46">
        <v>1</v>
      </c>
      <c r="AC46">
        <v>3</v>
      </c>
      <c r="AD46">
        <f>1/2</f>
        <v>0.5</v>
      </c>
      <c r="AE46">
        <v>1</v>
      </c>
      <c r="AF46">
        <v>10</v>
      </c>
      <c r="AJ46">
        <v>2</v>
      </c>
      <c r="AL46">
        <v>2</v>
      </c>
    </row>
    <row r="47" spans="1:38" ht="12.75">
      <c r="A47">
        <f>1/6</f>
        <v>0.16666666666666666</v>
      </c>
      <c r="B47" t="s">
        <v>56</v>
      </c>
      <c r="C47" s="8">
        <v>1</v>
      </c>
      <c r="D47">
        <v>1</v>
      </c>
      <c r="G47">
        <v>1</v>
      </c>
      <c r="I47">
        <v>2</v>
      </c>
      <c r="J47">
        <v>2</v>
      </c>
      <c r="K47">
        <v>4</v>
      </c>
      <c r="L47">
        <v>1</v>
      </c>
      <c r="M47">
        <v>4</v>
      </c>
      <c r="N47">
        <v>1</v>
      </c>
      <c r="O47">
        <v>2</v>
      </c>
      <c r="Q47">
        <v>3</v>
      </c>
      <c r="R47" s="7">
        <v>2</v>
      </c>
      <c r="S47" s="9">
        <v>2</v>
      </c>
      <c r="U47">
        <v>4</v>
      </c>
      <c r="W47">
        <f>1/6</f>
        <v>0.16666666666666666</v>
      </c>
      <c r="X47">
        <v>1</v>
      </c>
      <c r="AA47">
        <v>5</v>
      </c>
      <c r="AB47">
        <v>1</v>
      </c>
      <c r="AD47">
        <f>1/3</f>
        <v>0.3333333333333333</v>
      </c>
      <c r="AE47">
        <f>2/3</f>
        <v>0.6666666666666666</v>
      </c>
      <c r="AF47">
        <f>6+2/3</f>
        <v>6.666666666666667</v>
      </c>
      <c r="AJ47">
        <f>1+1/3</f>
        <v>1.3333333333333333</v>
      </c>
      <c r="AL47">
        <f>1+1/3</f>
        <v>1.3333333333333333</v>
      </c>
    </row>
    <row r="48" spans="1:38" ht="12.75">
      <c r="A48">
        <f>1/6</f>
        <v>0.16666666666666666</v>
      </c>
      <c r="B48" t="s">
        <v>55</v>
      </c>
      <c r="C48" s="8">
        <v>1</v>
      </c>
      <c r="D48">
        <v>1</v>
      </c>
      <c r="G48">
        <v>1</v>
      </c>
      <c r="I48">
        <v>2</v>
      </c>
      <c r="K48">
        <v>4</v>
      </c>
      <c r="M48">
        <v>3</v>
      </c>
      <c r="O48">
        <v>2</v>
      </c>
      <c r="Q48">
        <v>4</v>
      </c>
      <c r="R48" s="7">
        <v>2</v>
      </c>
      <c r="S48" s="9">
        <v>2</v>
      </c>
      <c r="U48">
        <v>4</v>
      </c>
      <c r="W48">
        <f>1/6</f>
        <v>0.16666666666666666</v>
      </c>
      <c r="X48">
        <v>1</v>
      </c>
      <c r="AA48">
        <v>5</v>
      </c>
      <c r="AB48">
        <v>1</v>
      </c>
      <c r="AD48">
        <f>1/3</f>
        <v>0.3333333333333333</v>
      </c>
      <c r="AE48">
        <f>2/3</f>
        <v>0.6666666666666666</v>
      </c>
      <c r="AF48">
        <f>6+2/3</f>
        <v>6.666666666666667</v>
      </c>
      <c r="AJ48">
        <f>1+1/3</f>
        <v>1.3333333333333333</v>
      </c>
      <c r="AL48">
        <f>1+1/3</f>
        <v>1.3333333333333333</v>
      </c>
    </row>
    <row r="49" spans="1:38" ht="12.75">
      <c r="A49">
        <f>1/4</f>
        <v>0.25</v>
      </c>
      <c r="B49" t="s">
        <v>54</v>
      </c>
      <c r="C49" s="8">
        <v>2</v>
      </c>
      <c r="D49">
        <v>1</v>
      </c>
      <c r="H49" s="10">
        <v>1</v>
      </c>
      <c r="I49">
        <v>3</v>
      </c>
      <c r="K49">
        <v>4</v>
      </c>
      <c r="L49">
        <v>1</v>
      </c>
      <c r="M49">
        <v>2</v>
      </c>
      <c r="Q49">
        <v>3</v>
      </c>
      <c r="R49" s="7">
        <v>3</v>
      </c>
      <c r="S49" s="9">
        <v>3</v>
      </c>
      <c r="U49">
        <v>6</v>
      </c>
      <c r="W49">
        <f>1/4</f>
        <v>0.25</v>
      </c>
      <c r="X49">
        <v>1</v>
      </c>
      <c r="Y49">
        <v>3</v>
      </c>
      <c r="Z49">
        <v>1</v>
      </c>
      <c r="AA49">
        <f>1+1/2</f>
        <v>1.5</v>
      </c>
      <c r="AB49">
        <v>1</v>
      </c>
      <c r="AC49">
        <v>3</v>
      </c>
      <c r="AD49">
        <f>1/2</f>
        <v>0.5</v>
      </c>
      <c r="AE49">
        <v>1</v>
      </c>
      <c r="AF49">
        <v>10</v>
      </c>
      <c r="AJ49">
        <v>2</v>
      </c>
      <c r="AL49">
        <v>2</v>
      </c>
    </row>
    <row r="50" spans="1:38" ht="12.75">
      <c r="A50">
        <f>1/6</f>
        <v>0.16666666666666666</v>
      </c>
      <c r="B50" t="s">
        <v>60</v>
      </c>
      <c r="C50" s="8">
        <v>1</v>
      </c>
      <c r="D50">
        <v>1</v>
      </c>
      <c r="I50">
        <v>1</v>
      </c>
      <c r="J50">
        <v>1</v>
      </c>
      <c r="K50">
        <v>2</v>
      </c>
      <c r="L50">
        <v>1</v>
      </c>
      <c r="M50">
        <v>2</v>
      </c>
      <c r="Q50">
        <v>2</v>
      </c>
      <c r="R50" s="7">
        <v>2</v>
      </c>
      <c r="S50" s="9">
        <v>2</v>
      </c>
      <c r="U50">
        <v>4</v>
      </c>
      <c r="W50">
        <f>1/6</f>
        <v>0.16666666666666666</v>
      </c>
      <c r="X50">
        <v>1</v>
      </c>
      <c r="AA50">
        <v>5</v>
      </c>
      <c r="AB50">
        <v>1</v>
      </c>
      <c r="AD50">
        <f>1/3</f>
        <v>0.3333333333333333</v>
      </c>
      <c r="AE50">
        <v>1</v>
      </c>
      <c r="AF50">
        <v>10</v>
      </c>
      <c r="AJ50">
        <v>2</v>
      </c>
      <c r="AL50">
        <v>2</v>
      </c>
    </row>
    <row r="51" spans="1:38" ht="12.75">
      <c r="A51">
        <f>1/4</f>
        <v>0.25</v>
      </c>
      <c r="B51" t="s">
        <v>61</v>
      </c>
      <c r="C51" s="8">
        <v>2</v>
      </c>
      <c r="D51">
        <v>1</v>
      </c>
      <c r="I51">
        <v>2</v>
      </c>
      <c r="J51">
        <v>2</v>
      </c>
      <c r="K51">
        <v>4</v>
      </c>
      <c r="L51">
        <v>2</v>
      </c>
      <c r="M51">
        <v>5</v>
      </c>
      <c r="N51">
        <v>1</v>
      </c>
      <c r="O51">
        <v>5</v>
      </c>
      <c r="Q51">
        <v>4</v>
      </c>
      <c r="R51" s="7">
        <v>3</v>
      </c>
      <c r="S51" s="9">
        <v>3</v>
      </c>
      <c r="U51">
        <v>6</v>
      </c>
      <c r="W51">
        <f>1/4</f>
        <v>0.25</v>
      </c>
      <c r="X51">
        <v>1</v>
      </c>
      <c r="Y51">
        <v>3</v>
      </c>
      <c r="Z51">
        <v>1</v>
      </c>
      <c r="AA51">
        <f>1+1/2</f>
        <v>1.5</v>
      </c>
      <c r="AB51">
        <v>1</v>
      </c>
      <c r="AC51">
        <v>3</v>
      </c>
      <c r="AD51">
        <f>1/2</f>
        <v>0.5</v>
      </c>
      <c r="AE51">
        <v>1</v>
      </c>
      <c r="AF51">
        <v>10</v>
      </c>
      <c r="AJ51">
        <v>2</v>
      </c>
      <c r="AL51">
        <v>2</v>
      </c>
    </row>
    <row r="52" spans="1:38" ht="12.75">
      <c r="A52">
        <f>1/4</f>
        <v>0.25</v>
      </c>
      <c r="B52" t="s">
        <v>62</v>
      </c>
      <c r="C52" s="8">
        <v>1</v>
      </c>
      <c r="D52">
        <v>2</v>
      </c>
      <c r="H52" s="10">
        <v>1</v>
      </c>
      <c r="I52">
        <v>1</v>
      </c>
      <c r="J52">
        <v>2</v>
      </c>
      <c r="K52">
        <v>3</v>
      </c>
      <c r="L52">
        <v>1</v>
      </c>
      <c r="M52">
        <v>2</v>
      </c>
      <c r="N52">
        <v>1</v>
      </c>
      <c r="O52">
        <v>4</v>
      </c>
      <c r="Q52">
        <v>2</v>
      </c>
      <c r="R52" s="7">
        <v>3</v>
      </c>
      <c r="S52" s="9">
        <v>3</v>
      </c>
      <c r="U52">
        <v>6</v>
      </c>
      <c r="W52">
        <f>1/4</f>
        <v>0.25</v>
      </c>
      <c r="X52">
        <v>1</v>
      </c>
      <c r="Y52">
        <v>3</v>
      </c>
      <c r="Z52">
        <v>1</v>
      </c>
      <c r="AA52">
        <f>1+1/2</f>
        <v>1.5</v>
      </c>
      <c r="AB52">
        <v>1</v>
      </c>
      <c r="AC52">
        <v>3</v>
      </c>
      <c r="AD52">
        <f>1/2</f>
        <v>0.5</v>
      </c>
      <c r="AE52">
        <v>1</v>
      </c>
      <c r="AF52">
        <v>10</v>
      </c>
      <c r="AJ52">
        <v>2</v>
      </c>
      <c r="AL52">
        <v>2</v>
      </c>
    </row>
    <row r="53" spans="1:38" ht="12.75">
      <c r="A53">
        <f>1/4</f>
        <v>0.25</v>
      </c>
      <c r="B53" t="s">
        <v>63</v>
      </c>
      <c r="C53" s="8">
        <v>2</v>
      </c>
      <c r="D53">
        <v>1</v>
      </c>
      <c r="G53">
        <v>1</v>
      </c>
      <c r="I53">
        <v>2</v>
      </c>
      <c r="J53">
        <v>1</v>
      </c>
      <c r="K53">
        <v>3</v>
      </c>
      <c r="L53">
        <v>1</v>
      </c>
      <c r="M53">
        <v>4</v>
      </c>
      <c r="O53">
        <v>4</v>
      </c>
      <c r="Q53">
        <v>2</v>
      </c>
      <c r="R53" s="7">
        <v>3</v>
      </c>
      <c r="S53" s="9">
        <v>3</v>
      </c>
      <c r="U53">
        <v>6</v>
      </c>
      <c r="W53">
        <f>1/4</f>
        <v>0.25</v>
      </c>
      <c r="X53">
        <v>1</v>
      </c>
      <c r="Y53">
        <v>3</v>
      </c>
      <c r="Z53">
        <v>1</v>
      </c>
      <c r="AA53">
        <f>1+1/2</f>
        <v>1.5</v>
      </c>
      <c r="AB53">
        <v>1</v>
      </c>
      <c r="AC53">
        <v>3</v>
      </c>
      <c r="AD53">
        <f>1/2</f>
        <v>0.5</v>
      </c>
      <c r="AE53">
        <v>1</v>
      </c>
      <c r="AF53">
        <v>10</v>
      </c>
      <c r="AJ53">
        <v>2</v>
      </c>
      <c r="AL53">
        <v>2</v>
      </c>
    </row>
    <row r="54" spans="1:38" ht="12.75">
      <c r="A54">
        <f>1/6</f>
        <v>0.16666666666666666</v>
      </c>
      <c r="B54" t="s">
        <v>64</v>
      </c>
      <c r="C54" s="8">
        <v>1</v>
      </c>
      <c r="D54">
        <v>1</v>
      </c>
      <c r="H54" s="10">
        <v>1</v>
      </c>
      <c r="I54">
        <v>2</v>
      </c>
      <c r="J54">
        <v>1</v>
      </c>
      <c r="K54">
        <v>2</v>
      </c>
      <c r="L54">
        <v>1</v>
      </c>
      <c r="M54">
        <v>2</v>
      </c>
      <c r="O54">
        <v>2</v>
      </c>
      <c r="Q54">
        <v>2</v>
      </c>
      <c r="R54" s="7">
        <v>2</v>
      </c>
      <c r="S54" s="9">
        <v>2</v>
      </c>
      <c r="U54">
        <v>4</v>
      </c>
      <c r="W54">
        <f>1/6</f>
        <v>0.16666666666666666</v>
      </c>
      <c r="X54">
        <v>1</v>
      </c>
      <c r="AA54">
        <v>5</v>
      </c>
      <c r="AB54">
        <v>1</v>
      </c>
      <c r="AD54">
        <f>1/3</f>
        <v>0.3333333333333333</v>
      </c>
      <c r="AE54">
        <f>2/3</f>
        <v>0.6666666666666666</v>
      </c>
      <c r="AF54">
        <f>6+2/3</f>
        <v>6.666666666666667</v>
      </c>
      <c r="AJ54">
        <f>1+1/3</f>
        <v>1.3333333333333333</v>
      </c>
      <c r="AL54">
        <f>1+1/3</f>
        <v>1.3333333333333333</v>
      </c>
    </row>
    <row r="55" spans="1:38" ht="12.75">
      <c r="A55">
        <f>1/4</f>
        <v>0.25</v>
      </c>
      <c r="B55" t="s">
        <v>65</v>
      </c>
      <c r="C55" s="8">
        <v>2</v>
      </c>
      <c r="D55">
        <v>1</v>
      </c>
      <c r="F55">
        <v>1</v>
      </c>
      <c r="I55">
        <v>2</v>
      </c>
      <c r="J55">
        <v>1</v>
      </c>
      <c r="K55">
        <v>2</v>
      </c>
      <c r="M55">
        <v>3</v>
      </c>
      <c r="Q55">
        <v>4</v>
      </c>
      <c r="R55" s="7">
        <v>3</v>
      </c>
      <c r="S55" s="9">
        <v>3</v>
      </c>
      <c r="U55">
        <v>6</v>
      </c>
      <c r="W55">
        <f>1/4</f>
        <v>0.25</v>
      </c>
      <c r="X55">
        <v>1</v>
      </c>
      <c r="Y55">
        <v>3</v>
      </c>
      <c r="Z55">
        <v>1</v>
      </c>
      <c r="AA55">
        <f>1+1/2</f>
        <v>1.5</v>
      </c>
      <c r="AB55">
        <v>1</v>
      </c>
      <c r="AC55">
        <v>3</v>
      </c>
      <c r="AD55">
        <f>1/2</f>
        <v>0.5</v>
      </c>
      <c r="AE55">
        <v>1</v>
      </c>
      <c r="AF55">
        <v>10</v>
      </c>
      <c r="AJ55">
        <v>2</v>
      </c>
      <c r="AL55">
        <v>2</v>
      </c>
    </row>
    <row r="56" spans="1:38" ht="12.75">
      <c r="A56">
        <f>1/3</f>
        <v>0.3333333333333333</v>
      </c>
      <c r="B56" t="s">
        <v>66</v>
      </c>
      <c r="C56" s="8">
        <v>2</v>
      </c>
      <c r="D56">
        <v>2</v>
      </c>
      <c r="I56">
        <v>1</v>
      </c>
      <c r="J56">
        <v>1</v>
      </c>
      <c r="K56">
        <v>1</v>
      </c>
      <c r="L56">
        <v>1</v>
      </c>
      <c r="M56">
        <v>2</v>
      </c>
      <c r="N56">
        <v>1</v>
      </c>
      <c r="Q56">
        <v>2</v>
      </c>
      <c r="R56" s="7">
        <v>4</v>
      </c>
      <c r="S56" s="9">
        <v>4</v>
      </c>
      <c r="U56">
        <v>8</v>
      </c>
      <c r="W56">
        <f>1/3</f>
        <v>0.3333333333333333</v>
      </c>
      <c r="X56">
        <v>2</v>
      </c>
      <c r="Z56">
        <v>1</v>
      </c>
      <c r="AA56">
        <v>4</v>
      </c>
      <c r="AB56">
        <v>2</v>
      </c>
      <c r="AD56">
        <f>2/3</f>
        <v>0.6666666666666666</v>
      </c>
      <c r="AE56">
        <f>1+1/3</f>
        <v>1.3333333333333333</v>
      </c>
      <c r="AF56">
        <f>13+1/3</f>
        <v>13.333333333333334</v>
      </c>
      <c r="AJ56">
        <f>2+2/3</f>
        <v>2.6666666666666665</v>
      </c>
      <c r="AL56">
        <f>2+2/3</f>
        <v>2.6666666666666665</v>
      </c>
    </row>
    <row r="57" spans="1:38" ht="12.75">
      <c r="A57">
        <f>1/6</f>
        <v>0.16666666666666666</v>
      </c>
      <c r="B57" t="s">
        <v>67</v>
      </c>
      <c r="C57" s="8">
        <v>1</v>
      </c>
      <c r="D57">
        <v>1</v>
      </c>
      <c r="H57" s="10">
        <v>1</v>
      </c>
      <c r="I57">
        <v>2</v>
      </c>
      <c r="K57">
        <v>2</v>
      </c>
      <c r="M57">
        <v>3</v>
      </c>
      <c r="O57">
        <v>5</v>
      </c>
      <c r="Q57">
        <v>3</v>
      </c>
      <c r="R57" s="7">
        <v>2</v>
      </c>
      <c r="S57" s="9">
        <v>2</v>
      </c>
      <c r="U57">
        <v>4</v>
      </c>
      <c r="W57">
        <f>1/6</f>
        <v>0.16666666666666666</v>
      </c>
      <c r="X57">
        <v>1</v>
      </c>
      <c r="AA57">
        <v>5</v>
      </c>
      <c r="AB57">
        <v>1</v>
      </c>
      <c r="AD57">
        <f>1/3</f>
        <v>0.3333333333333333</v>
      </c>
      <c r="AE57">
        <f>2/3</f>
        <v>0.6666666666666666</v>
      </c>
      <c r="AF57">
        <f>6+2/3</f>
        <v>6.666666666666667</v>
      </c>
      <c r="AJ57">
        <f>1+1/3</f>
        <v>1.3333333333333333</v>
      </c>
      <c r="AL57">
        <f>1+1/3</f>
        <v>1.3333333333333333</v>
      </c>
    </row>
    <row r="58" spans="1:38" ht="12.75">
      <c r="A58">
        <f>1/2</f>
        <v>0.5</v>
      </c>
      <c r="B58" t="s">
        <v>173</v>
      </c>
      <c r="C58" s="8">
        <v>3</v>
      </c>
      <c r="D58">
        <v>3</v>
      </c>
      <c r="I58">
        <v>3</v>
      </c>
      <c r="J58">
        <v>2</v>
      </c>
      <c r="K58">
        <v>6</v>
      </c>
      <c r="L58">
        <v>2</v>
      </c>
      <c r="M58">
        <v>6</v>
      </c>
      <c r="N58">
        <v>3</v>
      </c>
      <c r="O58">
        <v>4</v>
      </c>
      <c r="Q58">
        <v>3</v>
      </c>
      <c r="R58" s="7">
        <v>6</v>
      </c>
      <c r="S58" s="9">
        <v>6</v>
      </c>
      <c r="U58">
        <v>12</v>
      </c>
      <c r="W58">
        <f>1/2</f>
        <v>0.5</v>
      </c>
      <c r="X58">
        <v>3</v>
      </c>
      <c r="Z58">
        <v>2</v>
      </c>
      <c r="AA58">
        <v>3</v>
      </c>
      <c r="AB58">
        <v>3</v>
      </c>
      <c r="AD58">
        <v>1</v>
      </c>
      <c r="AE58">
        <v>2</v>
      </c>
      <c r="AF58">
        <v>20</v>
      </c>
      <c r="AJ58">
        <v>4</v>
      </c>
      <c r="AL58">
        <v>4</v>
      </c>
    </row>
    <row r="59" spans="1:38" ht="12.75">
      <c r="A59">
        <f>1/6</f>
        <v>0.16666666666666666</v>
      </c>
      <c r="B59" t="s">
        <v>68</v>
      </c>
      <c r="C59" s="8">
        <v>2</v>
      </c>
      <c r="D59">
        <v>1</v>
      </c>
      <c r="G59">
        <v>1</v>
      </c>
      <c r="I59">
        <v>3</v>
      </c>
      <c r="J59">
        <v>2</v>
      </c>
      <c r="K59">
        <v>6</v>
      </c>
      <c r="M59">
        <v>4</v>
      </c>
      <c r="N59">
        <v>1</v>
      </c>
      <c r="Q59">
        <v>2</v>
      </c>
      <c r="R59" s="7">
        <v>2</v>
      </c>
      <c r="S59" s="9">
        <v>2</v>
      </c>
      <c r="U59">
        <v>4</v>
      </c>
      <c r="W59">
        <f>1/6</f>
        <v>0.16666666666666666</v>
      </c>
      <c r="X59">
        <v>1</v>
      </c>
      <c r="AA59">
        <v>5</v>
      </c>
      <c r="AB59">
        <v>1</v>
      </c>
      <c r="AD59">
        <f>1/3</f>
        <v>0.3333333333333333</v>
      </c>
      <c r="AE59">
        <f>2/3</f>
        <v>0.6666666666666666</v>
      </c>
      <c r="AF59">
        <f>6+2/3</f>
        <v>6.666666666666667</v>
      </c>
      <c r="AJ59">
        <f>1+1/3</f>
        <v>1.3333333333333333</v>
      </c>
      <c r="AL59">
        <f>1+1/3</f>
        <v>1.3333333333333333</v>
      </c>
    </row>
    <row r="60" spans="1:38" ht="12.75">
      <c r="A60">
        <f>1/3</f>
        <v>0.3333333333333333</v>
      </c>
      <c r="B60" t="s">
        <v>69</v>
      </c>
      <c r="C60" s="8">
        <v>3</v>
      </c>
      <c r="D60">
        <v>1</v>
      </c>
      <c r="F60">
        <v>1</v>
      </c>
      <c r="H60" s="10">
        <v>1</v>
      </c>
      <c r="I60">
        <v>2</v>
      </c>
      <c r="J60">
        <v>2</v>
      </c>
      <c r="K60">
        <v>4</v>
      </c>
      <c r="L60">
        <v>2</v>
      </c>
      <c r="M60">
        <v>4</v>
      </c>
      <c r="N60">
        <v>2</v>
      </c>
      <c r="Q60">
        <v>2</v>
      </c>
      <c r="R60" s="7">
        <v>4</v>
      </c>
      <c r="S60" s="9">
        <v>4</v>
      </c>
      <c r="U60">
        <v>8</v>
      </c>
      <c r="W60">
        <f>1/3</f>
        <v>0.3333333333333333</v>
      </c>
      <c r="X60">
        <v>2</v>
      </c>
      <c r="Z60">
        <v>1</v>
      </c>
      <c r="AA60">
        <v>4</v>
      </c>
      <c r="AB60">
        <v>2</v>
      </c>
      <c r="AD60">
        <f>2/3</f>
        <v>0.6666666666666666</v>
      </c>
      <c r="AE60">
        <f>1+1/3</f>
        <v>1.3333333333333333</v>
      </c>
      <c r="AF60">
        <f>13+1/3</f>
        <v>13.333333333333334</v>
      </c>
      <c r="AJ60">
        <f>2+2/3</f>
        <v>2.6666666666666665</v>
      </c>
      <c r="AL60">
        <f>2+2/3</f>
        <v>2.6666666666666665</v>
      </c>
    </row>
    <row r="61" spans="1:38" ht="12.75">
      <c r="A61">
        <f>1/4</f>
        <v>0.25</v>
      </c>
      <c r="B61" t="s">
        <v>70</v>
      </c>
      <c r="C61" s="8">
        <v>2</v>
      </c>
      <c r="D61">
        <v>1</v>
      </c>
      <c r="H61" s="10">
        <v>1</v>
      </c>
      <c r="I61">
        <v>2</v>
      </c>
      <c r="J61">
        <v>2</v>
      </c>
      <c r="K61">
        <v>4</v>
      </c>
      <c r="M61">
        <v>3</v>
      </c>
      <c r="O61">
        <v>5</v>
      </c>
      <c r="Q61">
        <v>2</v>
      </c>
      <c r="R61" s="7">
        <v>3</v>
      </c>
      <c r="S61" s="9">
        <v>3</v>
      </c>
      <c r="U61">
        <v>6</v>
      </c>
      <c r="W61">
        <f>1/4</f>
        <v>0.25</v>
      </c>
      <c r="X61">
        <v>1</v>
      </c>
      <c r="Y61">
        <v>3</v>
      </c>
      <c r="Z61">
        <v>1</v>
      </c>
      <c r="AA61">
        <f>1+1/2</f>
        <v>1.5</v>
      </c>
      <c r="AB61">
        <v>1</v>
      </c>
      <c r="AC61">
        <v>3</v>
      </c>
      <c r="AD61">
        <f>1/2</f>
        <v>0.5</v>
      </c>
      <c r="AE61">
        <v>1</v>
      </c>
      <c r="AF61">
        <v>10</v>
      </c>
      <c r="AJ61">
        <v>2</v>
      </c>
      <c r="AL61">
        <v>2</v>
      </c>
    </row>
    <row r="62" spans="1:38" ht="12.75">
      <c r="A62">
        <f>1/4</f>
        <v>0.25</v>
      </c>
      <c r="B62" t="s">
        <v>71</v>
      </c>
      <c r="C62" s="8">
        <v>2</v>
      </c>
      <c r="D62">
        <v>1</v>
      </c>
      <c r="G62">
        <v>1</v>
      </c>
      <c r="I62">
        <v>2</v>
      </c>
      <c r="J62">
        <v>1</v>
      </c>
      <c r="K62">
        <v>4</v>
      </c>
      <c r="M62">
        <v>4</v>
      </c>
      <c r="O62">
        <v>4</v>
      </c>
      <c r="Q62">
        <v>2</v>
      </c>
      <c r="R62" s="7">
        <v>3</v>
      </c>
      <c r="S62" s="9">
        <v>3</v>
      </c>
      <c r="U62">
        <v>6</v>
      </c>
      <c r="W62">
        <f>1/4</f>
        <v>0.25</v>
      </c>
      <c r="X62">
        <v>1</v>
      </c>
      <c r="Y62">
        <v>3</v>
      </c>
      <c r="Z62">
        <v>1</v>
      </c>
      <c r="AA62">
        <f>1+1/2</f>
        <v>1.5</v>
      </c>
      <c r="AB62">
        <v>1</v>
      </c>
      <c r="AC62">
        <v>3</v>
      </c>
      <c r="AD62">
        <f>1/2</f>
        <v>0.5</v>
      </c>
      <c r="AE62">
        <v>1</v>
      </c>
      <c r="AF62">
        <v>10</v>
      </c>
      <c r="AJ62">
        <v>2</v>
      </c>
      <c r="AL62">
        <v>2</v>
      </c>
    </row>
    <row r="63" spans="1:38" s="19" customFormat="1" ht="12.75">
      <c r="A63" s="19">
        <f>1/4</f>
        <v>0.25</v>
      </c>
      <c r="B63" s="19" t="s">
        <v>459</v>
      </c>
      <c r="C63" s="20">
        <v>1</v>
      </c>
      <c r="D63" s="19">
        <v>2</v>
      </c>
      <c r="H63" s="21"/>
      <c r="I63" s="19">
        <v>2</v>
      </c>
      <c r="K63" s="19">
        <v>2</v>
      </c>
      <c r="M63" s="19">
        <v>2</v>
      </c>
      <c r="O63" s="19">
        <v>1</v>
      </c>
      <c r="Q63" s="19">
        <v>2</v>
      </c>
      <c r="R63" s="44">
        <v>3</v>
      </c>
      <c r="S63" s="45">
        <v>3</v>
      </c>
      <c r="U63" s="19">
        <v>6</v>
      </c>
      <c r="V63" s="20"/>
      <c r="W63" s="19">
        <f>1/4</f>
        <v>0.25</v>
      </c>
      <c r="X63" s="19">
        <v>1</v>
      </c>
      <c r="Y63" s="19">
        <v>3</v>
      </c>
      <c r="Z63" s="19">
        <v>1</v>
      </c>
      <c r="AA63" s="19">
        <f>1+1/2</f>
        <v>1.5</v>
      </c>
      <c r="AB63" s="19">
        <v>1</v>
      </c>
      <c r="AC63" s="19">
        <v>3</v>
      </c>
      <c r="AD63" s="19">
        <f>1/2</f>
        <v>0.5</v>
      </c>
      <c r="AE63" s="19">
        <v>1</v>
      </c>
      <c r="AF63" s="19">
        <v>10</v>
      </c>
      <c r="AH63" s="21"/>
      <c r="AJ63" s="19">
        <v>2</v>
      </c>
      <c r="AL63" s="19">
        <v>2</v>
      </c>
    </row>
    <row r="64" spans="1:38" ht="12.75">
      <c r="A64">
        <f>1/4</f>
        <v>0.25</v>
      </c>
      <c r="B64" t="s">
        <v>83</v>
      </c>
      <c r="C64" s="8">
        <v>2</v>
      </c>
      <c r="D64">
        <v>1</v>
      </c>
      <c r="H64" s="10">
        <v>1</v>
      </c>
      <c r="I64">
        <v>2</v>
      </c>
      <c r="J64">
        <v>2</v>
      </c>
      <c r="K64">
        <v>4</v>
      </c>
      <c r="L64">
        <v>1</v>
      </c>
      <c r="M64">
        <v>3</v>
      </c>
      <c r="N64">
        <v>2</v>
      </c>
      <c r="R64" s="7">
        <v>3</v>
      </c>
      <c r="S64" s="9">
        <v>3</v>
      </c>
      <c r="U64">
        <v>6</v>
      </c>
      <c r="W64">
        <f>1/4</f>
        <v>0.25</v>
      </c>
      <c r="X64">
        <v>1</v>
      </c>
      <c r="Y64">
        <v>3</v>
      </c>
      <c r="Z64">
        <v>1</v>
      </c>
      <c r="AA64">
        <f>1+1/2</f>
        <v>1.5</v>
      </c>
      <c r="AB64">
        <v>1</v>
      </c>
      <c r="AC64">
        <v>3</v>
      </c>
      <c r="AD64">
        <f>1/2</f>
        <v>0.5</v>
      </c>
      <c r="AE64">
        <v>1</v>
      </c>
      <c r="AF64">
        <v>10</v>
      </c>
      <c r="AJ64">
        <v>2</v>
      </c>
      <c r="AL64">
        <v>2</v>
      </c>
    </row>
    <row r="65" spans="1:38" ht="12.75">
      <c r="A65">
        <f>1/6</f>
        <v>0.16666666666666666</v>
      </c>
      <c r="B65" t="s">
        <v>82</v>
      </c>
      <c r="C65" s="8">
        <v>1</v>
      </c>
      <c r="D65">
        <v>1</v>
      </c>
      <c r="G65">
        <v>1</v>
      </c>
      <c r="I65">
        <v>2</v>
      </c>
      <c r="J65">
        <v>1</v>
      </c>
      <c r="K65">
        <v>4</v>
      </c>
      <c r="M65">
        <v>3</v>
      </c>
      <c r="O65">
        <v>4</v>
      </c>
      <c r="R65" s="7">
        <v>2</v>
      </c>
      <c r="S65" s="9">
        <v>2</v>
      </c>
      <c r="U65">
        <v>4</v>
      </c>
      <c r="W65">
        <f>1/6</f>
        <v>0.16666666666666666</v>
      </c>
      <c r="X65">
        <v>1</v>
      </c>
      <c r="AA65">
        <v>5</v>
      </c>
      <c r="AB65">
        <v>1</v>
      </c>
      <c r="AD65">
        <f>1/3</f>
        <v>0.3333333333333333</v>
      </c>
      <c r="AE65">
        <f>2/3</f>
        <v>0.6666666666666666</v>
      </c>
      <c r="AF65">
        <f>6+2/3</f>
        <v>6.666666666666667</v>
      </c>
      <c r="AJ65">
        <f>1+1/3</f>
        <v>1.3333333333333333</v>
      </c>
      <c r="AL65">
        <f>1+1/3</f>
        <v>1.3333333333333333</v>
      </c>
    </row>
    <row r="66" spans="1:38" ht="12.75">
      <c r="A66">
        <f>1/6</f>
        <v>0.16666666666666666</v>
      </c>
      <c r="B66" t="s">
        <v>81</v>
      </c>
      <c r="C66" s="8">
        <v>1</v>
      </c>
      <c r="D66">
        <v>1</v>
      </c>
      <c r="I66">
        <v>1</v>
      </c>
      <c r="J66">
        <v>1</v>
      </c>
      <c r="K66">
        <v>3</v>
      </c>
      <c r="M66">
        <v>3</v>
      </c>
      <c r="N66">
        <v>2</v>
      </c>
      <c r="P66">
        <v>2</v>
      </c>
      <c r="R66" s="7">
        <v>2</v>
      </c>
      <c r="S66" s="9">
        <v>2</v>
      </c>
      <c r="U66">
        <v>4</v>
      </c>
      <c r="W66">
        <f>1/6</f>
        <v>0.16666666666666666</v>
      </c>
      <c r="X66">
        <v>1</v>
      </c>
      <c r="AA66">
        <v>5</v>
      </c>
      <c r="AB66">
        <v>1</v>
      </c>
      <c r="AD66">
        <f>1/3</f>
        <v>0.3333333333333333</v>
      </c>
      <c r="AE66">
        <f>2/3</f>
        <v>0.6666666666666666</v>
      </c>
      <c r="AF66">
        <f>6+2/3</f>
        <v>6.666666666666667</v>
      </c>
      <c r="AJ66">
        <f>1+1/3</f>
        <v>1.3333333333333333</v>
      </c>
      <c r="AL66">
        <f>1+1/3</f>
        <v>1.3333333333333333</v>
      </c>
    </row>
    <row r="67" spans="1:38" ht="12.75">
      <c r="A67">
        <f>1/6</f>
        <v>0.16666666666666666</v>
      </c>
      <c r="B67" t="s">
        <v>80</v>
      </c>
      <c r="C67" s="8">
        <v>1</v>
      </c>
      <c r="D67">
        <v>1</v>
      </c>
      <c r="G67">
        <v>1</v>
      </c>
      <c r="I67">
        <v>1</v>
      </c>
      <c r="J67">
        <v>1</v>
      </c>
      <c r="K67">
        <v>2</v>
      </c>
      <c r="M67">
        <v>2</v>
      </c>
      <c r="O67">
        <v>2</v>
      </c>
      <c r="R67" s="7">
        <v>2</v>
      </c>
      <c r="S67" s="9">
        <v>2</v>
      </c>
      <c r="U67">
        <v>4</v>
      </c>
      <c r="W67">
        <f>1/6</f>
        <v>0.16666666666666666</v>
      </c>
      <c r="X67">
        <v>1</v>
      </c>
      <c r="AA67">
        <v>5</v>
      </c>
      <c r="AB67">
        <v>1</v>
      </c>
      <c r="AD67">
        <f>1/3</f>
        <v>0.3333333333333333</v>
      </c>
      <c r="AE67">
        <f>2/3</f>
        <v>0.6666666666666666</v>
      </c>
      <c r="AF67">
        <f>6+2/3</f>
        <v>6.666666666666667</v>
      </c>
      <c r="AJ67">
        <f>1+1/3</f>
        <v>1.3333333333333333</v>
      </c>
      <c r="AL67">
        <f>1+1/3</f>
        <v>1.3333333333333333</v>
      </c>
    </row>
    <row r="68" spans="1:38" ht="12.75">
      <c r="A68">
        <f>1/6</f>
        <v>0.16666666666666666</v>
      </c>
      <c r="B68" t="s">
        <v>79</v>
      </c>
      <c r="C68" s="8">
        <v>1</v>
      </c>
      <c r="D68">
        <v>1</v>
      </c>
      <c r="H68" s="10">
        <v>1</v>
      </c>
      <c r="I68">
        <v>1</v>
      </c>
      <c r="J68">
        <v>1</v>
      </c>
      <c r="K68">
        <v>2</v>
      </c>
      <c r="M68">
        <v>2</v>
      </c>
      <c r="R68" s="7">
        <v>2</v>
      </c>
      <c r="S68" s="9">
        <v>2</v>
      </c>
      <c r="U68">
        <v>4</v>
      </c>
      <c r="W68">
        <f>1/6</f>
        <v>0.16666666666666666</v>
      </c>
      <c r="X68">
        <v>1</v>
      </c>
      <c r="AA68">
        <v>5</v>
      </c>
      <c r="AB68">
        <v>1</v>
      </c>
      <c r="AD68">
        <f>1/3</f>
        <v>0.3333333333333333</v>
      </c>
      <c r="AE68">
        <f>2/3</f>
        <v>0.6666666666666666</v>
      </c>
      <c r="AF68">
        <f>6+2/3</f>
        <v>6.666666666666667</v>
      </c>
      <c r="AJ68">
        <f>1+1/3</f>
        <v>1.3333333333333333</v>
      </c>
      <c r="AL68">
        <f>1+1/3</f>
        <v>1.3333333333333333</v>
      </c>
    </row>
    <row r="69" spans="1:38" ht="12.75">
      <c r="A69">
        <f>1/4</f>
        <v>0.25</v>
      </c>
      <c r="B69" t="s">
        <v>78</v>
      </c>
      <c r="C69" s="8">
        <v>2</v>
      </c>
      <c r="D69">
        <v>1</v>
      </c>
      <c r="G69">
        <v>1</v>
      </c>
      <c r="H69" s="10">
        <v>1</v>
      </c>
      <c r="I69">
        <v>2</v>
      </c>
      <c r="J69">
        <v>1</v>
      </c>
      <c r="K69">
        <v>4</v>
      </c>
      <c r="M69">
        <v>4</v>
      </c>
      <c r="O69">
        <v>2</v>
      </c>
      <c r="R69" s="7">
        <v>3</v>
      </c>
      <c r="S69" s="9">
        <v>3</v>
      </c>
      <c r="U69">
        <v>6</v>
      </c>
      <c r="W69">
        <f>1/4</f>
        <v>0.25</v>
      </c>
      <c r="X69">
        <v>1</v>
      </c>
      <c r="Y69">
        <v>3</v>
      </c>
      <c r="Z69">
        <v>1</v>
      </c>
      <c r="AA69">
        <f>1+1/2</f>
        <v>1.5</v>
      </c>
      <c r="AB69">
        <v>1</v>
      </c>
      <c r="AC69">
        <v>3</v>
      </c>
      <c r="AD69">
        <f>1/2</f>
        <v>0.5</v>
      </c>
      <c r="AE69">
        <v>1</v>
      </c>
      <c r="AF69">
        <v>10</v>
      </c>
      <c r="AJ69">
        <v>2</v>
      </c>
      <c r="AL69">
        <v>2</v>
      </c>
    </row>
    <row r="70" spans="1:38" ht="12.75">
      <c r="A70">
        <f>1/4</f>
        <v>0.25</v>
      </c>
      <c r="B70" t="s">
        <v>77</v>
      </c>
      <c r="C70" s="8">
        <v>2</v>
      </c>
      <c r="D70">
        <v>1</v>
      </c>
      <c r="H70" s="10">
        <v>1</v>
      </c>
      <c r="I70">
        <v>2</v>
      </c>
      <c r="J70">
        <v>1</v>
      </c>
      <c r="K70">
        <v>4</v>
      </c>
      <c r="L70">
        <v>1</v>
      </c>
      <c r="M70">
        <v>4</v>
      </c>
      <c r="O70">
        <v>2</v>
      </c>
      <c r="R70" s="7">
        <v>3</v>
      </c>
      <c r="S70" s="9">
        <v>3</v>
      </c>
      <c r="U70">
        <v>6</v>
      </c>
      <c r="W70">
        <f>1/4</f>
        <v>0.25</v>
      </c>
      <c r="X70">
        <v>1</v>
      </c>
      <c r="Y70">
        <v>3</v>
      </c>
      <c r="Z70">
        <v>1</v>
      </c>
      <c r="AA70">
        <f>1+1/2</f>
        <v>1.5</v>
      </c>
      <c r="AB70">
        <v>1</v>
      </c>
      <c r="AC70">
        <v>3</v>
      </c>
      <c r="AD70">
        <f>1/2</f>
        <v>0.5</v>
      </c>
      <c r="AE70">
        <v>1</v>
      </c>
      <c r="AF70">
        <v>10</v>
      </c>
      <c r="AJ70">
        <v>2</v>
      </c>
      <c r="AL70">
        <v>2</v>
      </c>
    </row>
    <row r="71" spans="1:38" ht="12.75">
      <c r="A71">
        <f>1/2</f>
        <v>0.5</v>
      </c>
      <c r="B71" t="s">
        <v>76</v>
      </c>
      <c r="C71" s="8">
        <v>4</v>
      </c>
      <c r="D71">
        <v>2</v>
      </c>
      <c r="G71">
        <v>1</v>
      </c>
      <c r="H71" s="10">
        <v>1</v>
      </c>
      <c r="I71">
        <v>2</v>
      </c>
      <c r="J71">
        <v>2</v>
      </c>
      <c r="K71">
        <v>4</v>
      </c>
      <c r="M71">
        <v>3</v>
      </c>
      <c r="O71">
        <v>2</v>
      </c>
      <c r="Q71">
        <v>3</v>
      </c>
      <c r="R71" s="7">
        <v>6</v>
      </c>
      <c r="S71" s="9">
        <v>6</v>
      </c>
      <c r="U71">
        <v>12</v>
      </c>
      <c r="W71">
        <f>1/2</f>
        <v>0.5</v>
      </c>
      <c r="X71">
        <v>3</v>
      </c>
      <c r="Z71">
        <v>2</v>
      </c>
      <c r="AA71">
        <v>3</v>
      </c>
      <c r="AB71">
        <v>3</v>
      </c>
      <c r="AD71">
        <v>1</v>
      </c>
      <c r="AE71">
        <v>2</v>
      </c>
      <c r="AF71">
        <v>20</v>
      </c>
      <c r="AJ71">
        <v>4</v>
      </c>
      <c r="AL71">
        <v>4</v>
      </c>
    </row>
    <row r="72" spans="1:38" ht="12.75">
      <c r="A72">
        <f>1/3</f>
        <v>0.3333333333333333</v>
      </c>
      <c r="B72" t="s">
        <v>75</v>
      </c>
      <c r="C72" s="8">
        <v>2</v>
      </c>
      <c r="D72">
        <v>2</v>
      </c>
      <c r="E72">
        <v>1</v>
      </c>
      <c r="F72">
        <v>1</v>
      </c>
      <c r="I72">
        <v>2</v>
      </c>
      <c r="K72">
        <v>4</v>
      </c>
      <c r="L72">
        <v>1</v>
      </c>
      <c r="M72">
        <v>4</v>
      </c>
      <c r="N72">
        <v>2</v>
      </c>
      <c r="O72">
        <v>2</v>
      </c>
      <c r="Q72">
        <v>4</v>
      </c>
      <c r="R72" s="7">
        <v>4</v>
      </c>
      <c r="S72" s="9">
        <v>4</v>
      </c>
      <c r="U72">
        <v>8</v>
      </c>
      <c r="W72">
        <f>1/3</f>
        <v>0.3333333333333333</v>
      </c>
      <c r="X72">
        <v>2</v>
      </c>
      <c r="Z72">
        <v>1</v>
      </c>
      <c r="AA72">
        <v>4</v>
      </c>
      <c r="AB72">
        <v>2</v>
      </c>
      <c r="AD72">
        <f>2/3</f>
        <v>0.6666666666666666</v>
      </c>
      <c r="AE72">
        <f>1+1/3</f>
        <v>1.3333333333333333</v>
      </c>
      <c r="AF72">
        <f>13+1/3</f>
        <v>13.333333333333334</v>
      </c>
      <c r="AJ72">
        <f>2+2/3</f>
        <v>2.6666666666666665</v>
      </c>
      <c r="AL72">
        <f>2+2/3</f>
        <v>2.6666666666666665</v>
      </c>
    </row>
    <row r="73" spans="1:38" ht="12.75">
      <c r="A73">
        <f>1/4</f>
        <v>0.25</v>
      </c>
      <c r="B73" t="s">
        <v>156</v>
      </c>
      <c r="C73" s="8">
        <v>1</v>
      </c>
      <c r="D73">
        <v>2</v>
      </c>
      <c r="E73">
        <v>1</v>
      </c>
      <c r="G73">
        <v>1</v>
      </c>
      <c r="H73" s="10">
        <v>1</v>
      </c>
      <c r="I73">
        <v>2</v>
      </c>
      <c r="K73">
        <v>4</v>
      </c>
      <c r="M73">
        <v>4</v>
      </c>
      <c r="Q73">
        <v>1</v>
      </c>
      <c r="R73" s="7">
        <v>3</v>
      </c>
      <c r="S73" s="9">
        <v>3</v>
      </c>
      <c r="U73">
        <v>6</v>
      </c>
      <c r="W73">
        <f>1/4</f>
        <v>0.25</v>
      </c>
      <c r="X73">
        <v>1</v>
      </c>
      <c r="Y73">
        <v>3</v>
      </c>
      <c r="Z73">
        <v>1</v>
      </c>
      <c r="AA73">
        <f>1+1/2</f>
        <v>1.5</v>
      </c>
      <c r="AB73">
        <v>1</v>
      </c>
      <c r="AC73">
        <v>3</v>
      </c>
      <c r="AD73">
        <f>2/3</f>
        <v>0.6666666666666666</v>
      </c>
      <c r="AE73">
        <v>1</v>
      </c>
      <c r="AF73">
        <v>10</v>
      </c>
      <c r="AJ73">
        <v>2</v>
      </c>
      <c r="AL73">
        <v>2</v>
      </c>
    </row>
    <row r="74" spans="1:38" ht="12.75">
      <c r="A74">
        <f>1/6</f>
        <v>0.16666666666666666</v>
      </c>
      <c r="B74" t="s">
        <v>74</v>
      </c>
      <c r="C74" s="8">
        <v>1</v>
      </c>
      <c r="D74">
        <v>1</v>
      </c>
      <c r="H74" s="10">
        <v>1</v>
      </c>
      <c r="I74">
        <v>2</v>
      </c>
      <c r="K74">
        <v>3</v>
      </c>
      <c r="L74">
        <v>1</v>
      </c>
      <c r="M74">
        <v>3</v>
      </c>
      <c r="Q74">
        <v>1</v>
      </c>
      <c r="R74" s="7">
        <v>2</v>
      </c>
      <c r="S74" s="9">
        <v>2</v>
      </c>
      <c r="U74">
        <v>4</v>
      </c>
      <c r="W74">
        <f>1/6</f>
        <v>0.16666666666666666</v>
      </c>
      <c r="X74">
        <v>1</v>
      </c>
      <c r="AA74">
        <v>5</v>
      </c>
      <c r="AB74">
        <v>1</v>
      </c>
      <c r="AD74">
        <f>1/3</f>
        <v>0.3333333333333333</v>
      </c>
      <c r="AE74">
        <f>2/3</f>
        <v>0.6666666666666666</v>
      </c>
      <c r="AF74">
        <f>6+2/3</f>
        <v>6.666666666666667</v>
      </c>
      <c r="AJ74">
        <f>1+1/3</f>
        <v>1.3333333333333333</v>
      </c>
      <c r="AL74">
        <f>1+1/3</f>
        <v>1.3333333333333333</v>
      </c>
    </row>
    <row r="75" spans="1:38" ht="12.75">
      <c r="A75">
        <f>1/3</f>
        <v>0.3333333333333333</v>
      </c>
      <c r="B75" t="s">
        <v>73</v>
      </c>
      <c r="C75" s="8">
        <v>2</v>
      </c>
      <c r="D75">
        <v>2</v>
      </c>
      <c r="I75">
        <v>2</v>
      </c>
      <c r="J75">
        <v>1</v>
      </c>
      <c r="K75">
        <v>4</v>
      </c>
      <c r="M75">
        <v>4</v>
      </c>
      <c r="N75">
        <v>1</v>
      </c>
      <c r="Q75">
        <v>4</v>
      </c>
      <c r="R75" s="7">
        <v>4</v>
      </c>
      <c r="S75" s="9">
        <v>4</v>
      </c>
      <c r="U75">
        <v>8</v>
      </c>
      <c r="W75">
        <f>1/3</f>
        <v>0.3333333333333333</v>
      </c>
      <c r="X75">
        <v>2</v>
      </c>
      <c r="Z75">
        <v>1</v>
      </c>
      <c r="AA75">
        <v>4</v>
      </c>
      <c r="AB75">
        <v>2</v>
      </c>
      <c r="AD75">
        <f>2/3</f>
        <v>0.6666666666666666</v>
      </c>
      <c r="AE75">
        <f>1+1/3</f>
        <v>1.3333333333333333</v>
      </c>
      <c r="AF75">
        <f>13+1/3</f>
        <v>13.333333333333334</v>
      </c>
      <c r="AJ75">
        <f>2+2/3</f>
        <v>2.6666666666666665</v>
      </c>
      <c r="AL75">
        <f>2+2/3</f>
        <v>2.6666666666666665</v>
      </c>
    </row>
    <row r="76" spans="1:38" ht="12.75">
      <c r="A76">
        <f>1/4</f>
        <v>0.25</v>
      </c>
      <c r="B76" t="s">
        <v>84</v>
      </c>
      <c r="C76" s="8">
        <v>1</v>
      </c>
      <c r="D76">
        <v>2</v>
      </c>
      <c r="E76">
        <v>1</v>
      </c>
      <c r="G76">
        <v>2</v>
      </c>
      <c r="I76">
        <v>2</v>
      </c>
      <c r="J76">
        <v>2</v>
      </c>
      <c r="K76">
        <v>4</v>
      </c>
      <c r="L76">
        <v>1</v>
      </c>
      <c r="M76">
        <v>4</v>
      </c>
      <c r="N76">
        <v>1</v>
      </c>
      <c r="O76">
        <v>2</v>
      </c>
      <c r="Q76">
        <v>4</v>
      </c>
      <c r="R76" s="7">
        <v>3</v>
      </c>
      <c r="S76" s="9">
        <v>3</v>
      </c>
      <c r="U76">
        <v>6</v>
      </c>
      <c r="W76">
        <f>1/4</f>
        <v>0.25</v>
      </c>
      <c r="X76">
        <v>1</v>
      </c>
      <c r="Y76">
        <v>3</v>
      </c>
      <c r="Z76">
        <v>1</v>
      </c>
      <c r="AA76">
        <f>1+1/2</f>
        <v>1.5</v>
      </c>
      <c r="AB76">
        <v>1</v>
      </c>
      <c r="AC76">
        <v>3</v>
      </c>
      <c r="AD76">
        <f>1/2</f>
        <v>0.5</v>
      </c>
      <c r="AE76">
        <v>1</v>
      </c>
      <c r="AF76">
        <v>10</v>
      </c>
      <c r="AJ76">
        <v>2</v>
      </c>
      <c r="AL76">
        <v>2</v>
      </c>
    </row>
    <row r="77" spans="1:38" ht="27" customHeight="1">
      <c r="A77" s="24">
        <f>17+11/12</f>
        <v>17.916666666666668</v>
      </c>
      <c r="B77" s="46" t="s">
        <v>145</v>
      </c>
      <c r="R77" s="25">
        <v>203</v>
      </c>
      <c r="S77" s="26">
        <v>203</v>
      </c>
      <c r="T77" s="29">
        <v>6</v>
      </c>
      <c r="U77" s="27">
        <v>46</v>
      </c>
      <c r="V77" s="25">
        <v>2</v>
      </c>
      <c r="W77" s="27">
        <f>5+11/12</f>
        <v>5.916666666666667</v>
      </c>
      <c r="X77" s="27">
        <v>107</v>
      </c>
      <c r="Y77" s="27">
        <v>3</v>
      </c>
      <c r="Z77" s="27">
        <v>89</v>
      </c>
      <c r="AA77" s="27">
        <f>3+1/2</f>
        <v>3.5</v>
      </c>
      <c r="AB77" s="27">
        <v>107</v>
      </c>
      <c r="AC77" s="27">
        <v>3</v>
      </c>
      <c r="AD77" s="27">
        <f>35+5/6</f>
        <v>35.833333333333336</v>
      </c>
      <c r="AE77" s="27">
        <f>71+2/3</f>
        <v>71.66666666666667</v>
      </c>
      <c r="AF77" s="27">
        <v>716</v>
      </c>
      <c r="AG77" s="27"/>
      <c r="AH77" s="28"/>
      <c r="AI77" s="27">
        <v>23</v>
      </c>
      <c r="AJ77" s="27">
        <f>5+1/3</f>
        <v>5.333333333333333</v>
      </c>
      <c r="AK77" s="27">
        <v>23</v>
      </c>
      <c r="AL77" s="27">
        <f>5+1/3</f>
        <v>5.333333333333333</v>
      </c>
    </row>
    <row r="78" spans="1:38" ht="24.75" customHeight="1">
      <c r="A78">
        <f>1/6</f>
        <v>0.16666666666666666</v>
      </c>
      <c r="B78" s="6" t="s">
        <v>157</v>
      </c>
      <c r="C78" s="8">
        <v>1</v>
      </c>
      <c r="D78">
        <v>1</v>
      </c>
      <c r="G78">
        <v>1</v>
      </c>
      <c r="I78">
        <v>2</v>
      </c>
      <c r="K78">
        <v>2</v>
      </c>
      <c r="L78">
        <v>1</v>
      </c>
      <c r="M78">
        <v>3</v>
      </c>
      <c r="O78">
        <v>1</v>
      </c>
      <c r="Q78">
        <v>3</v>
      </c>
      <c r="R78" s="7">
        <v>2</v>
      </c>
      <c r="S78" s="9">
        <v>2</v>
      </c>
      <c r="U78">
        <v>4</v>
      </c>
      <c r="W78">
        <f>1/6</f>
        <v>0.16666666666666666</v>
      </c>
      <c r="X78">
        <v>1</v>
      </c>
      <c r="AA78">
        <v>5</v>
      </c>
      <c r="AB78">
        <v>1</v>
      </c>
      <c r="AD78">
        <f>1/3</f>
        <v>0.3333333333333333</v>
      </c>
      <c r="AE78">
        <f>2/3</f>
        <v>0.6666666666666666</v>
      </c>
      <c r="AF78">
        <f>6+2/3</f>
        <v>6.666666666666667</v>
      </c>
      <c r="AJ78">
        <f>1+1/3</f>
        <v>1.3333333333333333</v>
      </c>
      <c r="AL78">
        <f>1+1/3</f>
        <v>1.3333333333333333</v>
      </c>
    </row>
    <row r="79" spans="18:19" ht="12.75">
      <c r="R79" s="7"/>
      <c r="S79" s="9"/>
    </row>
    <row r="80" spans="1:38" ht="28.5" customHeight="1">
      <c r="A80" s="24">
        <f>18+1/12</f>
        <v>18.083333333333332</v>
      </c>
      <c r="B80" s="46" t="s">
        <v>146</v>
      </c>
      <c r="C80" s="25">
        <v>119</v>
      </c>
      <c r="D80" s="24">
        <v>99</v>
      </c>
      <c r="E80" s="24">
        <v>7</v>
      </c>
      <c r="F80" s="24">
        <v>11</v>
      </c>
      <c r="G80" s="24">
        <v>29</v>
      </c>
      <c r="H80" s="26">
        <v>27</v>
      </c>
      <c r="R80" s="25">
        <v>205</v>
      </c>
      <c r="S80" s="26">
        <v>205</v>
      </c>
      <c r="T80" s="30">
        <v>6</v>
      </c>
      <c r="U80" s="24">
        <v>50</v>
      </c>
      <c r="V80" s="25">
        <v>3</v>
      </c>
      <c r="W80" s="24">
        <f>1/12</f>
        <v>0.08333333333333333</v>
      </c>
      <c r="X80" s="24">
        <v>108</v>
      </c>
      <c r="Y80" s="24">
        <v>3</v>
      </c>
      <c r="Z80" s="24">
        <v>90</v>
      </c>
      <c r="AA80" s="24">
        <f>2+1/2</f>
        <v>2.5</v>
      </c>
      <c r="AB80" s="24">
        <v>108</v>
      </c>
      <c r="AC80" s="24">
        <v>3</v>
      </c>
      <c r="AD80" s="24">
        <f>36+1/6</f>
        <v>36.166666666666664</v>
      </c>
      <c r="AE80" s="24">
        <f>72+1/3</f>
        <v>72.33333333333333</v>
      </c>
      <c r="AF80" s="24">
        <v>723</v>
      </c>
      <c r="AG80" s="24"/>
      <c r="AH80" s="26"/>
      <c r="AI80" s="24">
        <v>24</v>
      </c>
      <c r="AJ80" s="24">
        <f>2/3</f>
        <v>0.6666666666666666</v>
      </c>
      <c r="AK80" s="24">
        <v>24</v>
      </c>
      <c r="AL80" s="24">
        <f>2/3</f>
        <v>0.6666666666666666</v>
      </c>
    </row>
    <row r="81" spans="3:34" ht="25.5" customHeight="1">
      <c r="C81" s="116" t="s">
        <v>143</v>
      </c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8"/>
    </row>
    <row r="82" spans="1:19" ht="29.25" customHeight="1">
      <c r="A82" s="25">
        <f>SUM(A6:A76,A78)</f>
        <v>18.08333333333333</v>
      </c>
      <c r="B82" s="43" t="s">
        <v>144</v>
      </c>
      <c r="C82" s="25">
        <f aca="true" t="shared" si="1" ref="C82:Q82">SUM(C6:C76,C78)</f>
        <v>119</v>
      </c>
      <c r="D82" s="25">
        <f t="shared" si="1"/>
        <v>99</v>
      </c>
      <c r="E82" s="25">
        <f t="shared" si="1"/>
        <v>6</v>
      </c>
      <c r="F82" s="25">
        <f t="shared" si="1"/>
        <v>12</v>
      </c>
      <c r="G82" s="25">
        <f t="shared" si="1"/>
        <v>29</v>
      </c>
      <c r="H82" s="25">
        <f t="shared" si="1"/>
        <v>27</v>
      </c>
      <c r="I82" s="25">
        <f t="shared" si="1"/>
        <v>138</v>
      </c>
      <c r="J82" s="25">
        <f t="shared" si="1"/>
        <v>81</v>
      </c>
      <c r="K82" s="25">
        <f t="shared" si="1"/>
        <v>234</v>
      </c>
      <c r="L82" s="25">
        <f t="shared" si="1"/>
        <v>42</v>
      </c>
      <c r="M82" s="25">
        <f t="shared" si="1"/>
        <v>222</v>
      </c>
      <c r="N82" s="25">
        <f t="shared" si="1"/>
        <v>44</v>
      </c>
      <c r="O82" s="25">
        <f t="shared" si="1"/>
        <v>210</v>
      </c>
      <c r="P82" s="25">
        <f t="shared" si="1"/>
        <v>8</v>
      </c>
      <c r="Q82" s="25">
        <f t="shared" si="1"/>
        <v>147</v>
      </c>
      <c r="R82" s="25"/>
      <c r="S82" s="26"/>
    </row>
    <row r="83" spans="9:34" ht="25.5" customHeight="1">
      <c r="I83" s="121" t="s">
        <v>93</v>
      </c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8"/>
    </row>
    <row r="84" spans="1:38" ht="12.75">
      <c r="A84">
        <f>1/4</f>
        <v>0.25</v>
      </c>
      <c r="B84" t="s">
        <v>94</v>
      </c>
      <c r="C84" s="8">
        <v>2</v>
      </c>
      <c r="D84">
        <v>1</v>
      </c>
      <c r="F84">
        <v>1</v>
      </c>
      <c r="I84">
        <v>2</v>
      </c>
      <c r="J84">
        <v>1</v>
      </c>
      <c r="K84">
        <v>3</v>
      </c>
      <c r="L84">
        <v>1</v>
      </c>
      <c r="M84">
        <v>4</v>
      </c>
      <c r="N84">
        <v>1</v>
      </c>
      <c r="O84">
        <v>6</v>
      </c>
      <c r="Q84">
        <v>2</v>
      </c>
      <c r="R84" s="7">
        <v>3</v>
      </c>
      <c r="S84" s="9">
        <v>3</v>
      </c>
      <c r="U84">
        <v>6</v>
      </c>
      <c r="W84">
        <f>1/4</f>
        <v>0.25</v>
      </c>
      <c r="X84">
        <v>1</v>
      </c>
      <c r="Y84">
        <v>3</v>
      </c>
      <c r="Z84">
        <v>1</v>
      </c>
      <c r="AA84">
        <f>1+1/2</f>
        <v>1.5</v>
      </c>
      <c r="AB84">
        <v>1</v>
      </c>
      <c r="AC84">
        <v>3</v>
      </c>
      <c r="AD84">
        <f>1/2</f>
        <v>0.5</v>
      </c>
      <c r="AE84">
        <v>1</v>
      </c>
      <c r="AF84">
        <v>10</v>
      </c>
      <c r="AJ84">
        <v>2</v>
      </c>
      <c r="AL84">
        <v>2</v>
      </c>
    </row>
    <row r="85" spans="1:38" ht="12.75">
      <c r="A85">
        <f>1/6</f>
        <v>0.16666666666666666</v>
      </c>
      <c r="B85" t="s">
        <v>95</v>
      </c>
      <c r="C85" s="8">
        <v>1</v>
      </c>
      <c r="D85">
        <v>1</v>
      </c>
      <c r="I85">
        <v>1</v>
      </c>
      <c r="J85">
        <v>1</v>
      </c>
      <c r="K85">
        <v>2</v>
      </c>
      <c r="M85">
        <v>2</v>
      </c>
      <c r="O85">
        <v>3</v>
      </c>
      <c r="Q85">
        <v>2</v>
      </c>
      <c r="R85" s="7">
        <v>1</v>
      </c>
      <c r="S85" s="9">
        <v>2</v>
      </c>
      <c r="U85">
        <v>4</v>
      </c>
      <c r="W85">
        <f>1/6</f>
        <v>0.16666666666666666</v>
      </c>
      <c r="X85">
        <v>1</v>
      </c>
      <c r="AA85">
        <v>5</v>
      </c>
      <c r="AB85">
        <v>1</v>
      </c>
      <c r="AD85">
        <f>1/3</f>
        <v>0.3333333333333333</v>
      </c>
      <c r="AE85">
        <f>2/3</f>
        <v>0.6666666666666666</v>
      </c>
      <c r="AF85">
        <f>6+2/3</f>
        <v>6.666666666666667</v>
      </c>
      <c r="AJ85">
        <f>1+1/3</f>
        <v>1.3333333333333333</v>
      </c>
      <c r="AL85">
        <f>1+1/3</f>
        <v>1.3333333333333333</v>
      </c>
    </row>
    <row r="86" spans="1:38" ht="12.75">
      <c r="A86">
        <f>1/4</f>
        <v>0.25</v>
      </c>
      <c r="B86" t="s">
        <v>96</v>
      </c>
      <c r="C86" s="8">
        <v>2</v>
      </c>
      <c r="D86">
        <v>1</v>
      </c>
      <c r="I86">
        <v>2</v>
      </c>
      <c r="J86">
        <v>1</v>
      </c>
      <c r="K86">
        <v>2</v>
      </c>
      <c r="L86">
        <v>1</v>
      </c>
      <c r="M86">
        <v>2</v>
      </c>
      <c r="O86">
        <v>4</v>
      </c>
      <c r="Q86">
        <v>2</v>
      </c>
      <c r="R86" s="7">
        <v>3</v>
      </c>
      <c r="S86" s="9">
        <v>3</v>
      </c>
      <c r="U86">
        <v>6</v>
      </c>
      <c r="W86">
        <f>1/4</f>
        <v>0.25</v>
      </c>
      <c r="X86">
        <v>1</v>
      </c>
      <c r="Y86">
        <v>3</v>
      </c>
      <c r="Z86">
        <v>1</v>
      </c>
      <c r="AA86">
        <f>1+1/2</f>
        <v>1.5</v>
      </c>
      <c r="AB86">
        <v>1</v>
      </c>
      <c r="AC86">
        <v>3</v>
      </c>
      <c r="AD86">
        <f>1/2</f>
        <v>0.5</v>
      </c>
      <c r="AE86">
        <v>1</v>
      </c>
      <c r="AF86">
        <v>10</v>
      </c>
      <c r="AJ86">
        <v>2</v>
      </c>
      <c r="AL86">
        <v>2</v>
      </c>
    </row>
    <row r="87" spans="1:38" ht="12.75">
      <c r="A87">
        <f>1/3</f>
        <v>0.3333333333333333</v>
      </c>
      <c r="B87" t="s">
        <v>97</v>
      </c>
      <c r="C87" s="8">
        <v>3</v>
      </c>
      <c r="D87">
        <v>1</v>
      </c>
      <c r="F87">
        <v>1</v>
      </c>
      <c r="H87" s="10">
        <v>1</v>
      </c>
      <c r="I87">
        <v>2</v>
      </c>
      <c r="J87">
        <v>2</v>
      </c>
      <c r="K87">
        <v>2</v>
      </c>
      <c r="L87">
        <v>2</v>
      </c>
      <c r="M87">
        <v>3</v>
      </c>
      <c r="O87">
        <v>3</v>
      </c>
      <c r="Q87">
        <v>3</v>
      </c>
      <c r="R87" s="7">
        <v>4</v>
      </c>
      <c r="S87" s="9">
        <v>4</v>
      </c>
      <c r="U87">
        <v>8</v>
      </c>
      <c r="W87">
        <f>1/3</f>
        <v>0.3333333333333333</v>
      </c>
      <c r="X87">
        <v>2</v>
      </c>
      <c r="Z87">
        <v>1</v>
      </c>
      <c r="AA87">
        <v>4</v>
      </c>
      <c r="AB87">
        <v>2</v>
      </c>
      <c r="AD87">
        <f>2/3</f>
        <v>0.6666666666666666</v>
      </c>
      <c r="AE87">
        <f>1+1/3</f>
        <v>1.3333333333333333</v>
      </c>
      <c r="AF87">
        <f>13+1/3</f>
        <v>13.333333333333334</v>
      </c>
      <c r="AJ87">
        <f>2+2/3</f>
        <v>2.6666666666666665</v>
      </c>
      <c r="AL87">
        <f>2+2/3</f>
        <v>2.6666666666666665</v>
      </c>
    </row>
    <row r="88" spans="1:38" ht="12.75">
      <c r="A88">
        <f>1/6</f>
        <v>0.16666666666666666</v>
      </c>
      <c r="B88" t="s">
        <v>98</v>
      </c>
      <c r="C88" s="8">
        <v>1</v>
      </c>
      <c r="D88">
        <v>1</v>
      </c>
      <c r="I88">
        <v>1</v>
      </c>
      <c r="J88">
        <v>1</v>
      </c>
      <c r="K88">
        <v>2</v>
      </c>
      <c r="L88">
        <v>1</v>
      </c>
      <c r="M88">
        <v>3</v>
      </c>
      <c r="O88">
        <v>3</v>
      </c>
      <c r="R88" s="7">
        <v>2</v>
      </c>
      <c r="S88" s="9">
        <v>2</v>
      </c>
      <c r="U88">
        <v>4</v>
      </c>
      <c r="W88">
        <f>1/6</f>
        <v>0.16666666666666666</v>
      </c>
      <c r="X88">
        <v>1</v>
      </c>
      <c r="AA88">
        <v>5</v>
      </c>
      <c r="AB88">
        <v>1</v>
      </c>
      <c r="AD88">
        <f>1/3</f>
        <v>0.3333333333333333</v>
      </c>
      <c r="AE88">
        <f>2/3</f>
        <v>0.6666666666666666</v>
      </c>
      <c r="AF88">
        <f>6+2/3</f>
        <v>6.666666666666667</v>
      </c>
      <c r="AJ88">
        <f>1+1/3</f>
        <v>1.3333333333333333</v>
      </c>
      <c r="AL88">
        <f>1+1/3</f>
        <v>1.3333333333333333</v>
      </c>
    </row>
    <row r="89" spans="1:38" ht="12.75">
      <c r="A89">
        <f>1/6</f>
        <v>0.16666666666666666</v>
      </c>
      <c r="B89" t="s">
        <v>99</v>
      </c>
      <c r="C89" s="8">
        <v>1</v>
      </c>
      <c r="D89">
        <v>1</v>
      </c>
      <c r="H89" s="10">
        <v>1</v>
      </c>
      <c r="I89">
        <v>1</v>
      </c>
      <c r="J89">
        <v>2</v>
      </c>
      <c r="K89">
        <v>2</v>
      </c>
      <c r="M89">
        <v>3</v>
      </c>
      <c r="O89">
        <v>3</v>
      </c>
      <c r="Q89">
        <v>2</v>
      </c>
      <c r="R89" s="7">
        <v>2</v>
      </c>
      <c r="S89" s="9">
        <v>2</v>
      </c>
      <c r="U89">
        <v>4</v>
      </c>
      <c r="W89">
        <f>1/6</f>
        <v>0.16666666666666666</v>
      </c>
      <c r="X89">
        <v>1</v>
      </c>
      <c r="AA89">
        <v>5</v>
      </c>
      <c r="AB89">
        <v>1</v>
      </c>
      <c r="AD89">
        <f>1/3</f>
        <v>0.3333333333333333</v>
      </c>
      <c r="AE89">
        <f>2/3</f>
        <v>0.6666666666666666</v>
      </c>
      <c r="AF89">
        <f>6+2/3</f>
        <v>6.666666666666667</v>
      </c>
      <c r="AJ89">
        <f>1+1/3</f>
        <v>1.3333333333333333</v>
      </c>
      <c r="AL89">
        <f>1+1/3</f>
        <v>1.3333333333333333</v>
      </c>
    </row>
    <row r="90" spans="1:38" ht="12.75">
      <c r="A90">
        <f>1/4</f>
        <v>0.25</v>
      </c>
      <c r="B90" t="s">
        <v>106</v>
      </c>
      <c r="C90" s="8">
        <v>1</v>
      </c>
      <c r="D90">
        <v>2</v>
      </c>
      <c r="G90">
        <v>1</v>
      </c>
      <c r="H90" s="10">
        <v>1</v>
      </c>
      <c r="I90">
        <v>1</v>
      </c>
      <c r="J90">
        <v>1</v>
      </c>
      <c r="K90">
        <v>2</v>
      </c>
      <c r="L90">
        <v>1</v>
      </c>
      <c r="M90">
        <v>2</v>
      </c>
      <c r="O90">
        <v>4</v>
      </c>
      <c r="Q90">
        <v>2</v>
      </c>
      <c r="R90" s="7">
        <v>3</v>
      </c>
      <c r="S90" s="9">
        <v>3</v>
      </c>
      <c r="U90">
        <v>6</v>
      </c>
      <c r="W90">
        <f>1/4</f>
        <v>0.25</v>
      </c>
      <c r="X90">
        <v>1</v>
      </c>
      <c r="Y90">
        <v>3</v>
      </c>
      <c r="Z90">
        <v>1</v>
      </c>
      <c r="AA90">
        <f>1+1/2</f>
        <v>1.5</v>
      </c>
      <c r="AB90">
        <v>1</v>
      </c>
      <c r="AC90">
        <v>3</v>
      </c>
      <c r="AD90">
        <f>1/2</f>
        <v>0.5</v>
      </c>
      <c r="AE90">
        <v>1</v>
      </c>
      <c r="AF90">
        <v>10</v>
      </c>
      <c r="AJ90">
        <v>2</v>
      </c>
      <c r="AL90">
        <v>2</v>
      </c>
    </row>
    <row r="91" spans="1:38" ht="12.75">
      <c r="A91">
        <f>1/6</f>
        <v>0.16666666666666666</v>
      </c>
      <c r="B91" t="s">
        <v>105</v>
      </c>
      <c r="C91" s="8">
        <v>1</v>
      </c>
      <c r="D91">
        <v>1</v>
      </c>
      <c r="F91">
        <v>1</v>
      </c>
      <c r="H91" s="10">
        <v>1</v>
      </c>
      <c r="I91">
        <v>2</v>
      </c>
      <c r="K91">
        <v>3</v>
      </c>
      <c r="M91">
        <v>3</v>
      </c>
      <c r="Q91">
        <v>1</v>
      </c>
      <c r="R91" s="7">
        <v>2</v>
      </c>
      <c r="S91" s="9">
        <v>2</v>
      </c>
      <c r="U91">
        <v>4</v>
      </c>
      <c r="W91">
        <f>1/6</f>
        <v>0.16666666666666666</v>
      </c>
      <c r="X91">
        <v>1</v>
      </c>
      <c r="AA91">
        <v>5</v>
      </c>
      <c r="AB91">
        <v>1</v>
      </c>
      <c r="AD91">
        <f>1/3</f>
        <v>0.3333333333333333</v>
      </c>
      <c r="AE91">
        <f>2/3</f>
        <v>0.6666666666666666</v>
      </c>
      <c r="AF91">
        <f>6+2/3</f>
        <v>6.666666666666667</v>
      </c>
      <c r="AJ91">
        <f>1+1/3</f>
        <v>1.3333333333333333</v>
      </c>
      <c r="AL91">
        <f>1+1/3</f>
        <v>1.3333333333333333</v>
      </c>
    </row>
    <row r="92" spans="1:38" ht="12.75">
      <c r="A92">
        <f>1/4</f>
        <v>0.25</v>
      </c>
      <c r="B92" t="s">
        <v>100</v>
      </c>
      <c r="C92" s="8">
        <v>1</v>
      </c>
      <c r="D92">
        <v>2</v>
      </c>
      <c r="G92">
        <v>1</v>
      </c>
      <c r="H92" s="10">
        <v>1</v>
      </c>
      <c r="I92">
        <v>2</v>
      </c>
      <c r="K92">
        <v>4</v>
      </c>
      <c r="M92">
        <v>3</v>
      </c>
      <c r="Q92">
        <v>2</v>
      </c>
      <c r="R92" s="7">
        <v>3</v>
      </c>
      <c r="S92" s="9">
        <v>3</v>
      </c>
      <c r="U92">
        <v>6</v>
      </c>
      <c r="W92">
        <f>1/4</f>
        <v>0.25</v>
      </c>
      <c r="X92">
        <v>1</v>
      </c>
      <c r="Y92">
        <v>3</v>
      </c>
      <c r="Z92">
        <v>1</v>
      </c>
      <c r="AA92">
        <f>1+1/2</f>
        <v>1.5</v>
      </c>
      <c r="AB92">
        <v>1</v>
      </c>
      <c r="AC92">
        <v>3</v>
      </c>
      <c r="AD92">
        <f>1/2</f>
        <v>0.5</v>
      </c>
      <c r="AE92">
        <v>1</v>
      </c>
      <c r="AF92">
        <v>10</v>
      </c>
      <c r="AJ92">
        <v>2</v>
      </c>
      <c r="AL92">
        <v>2</v>
      </c>
    </row>
    <row r="93" spans="1:38" ht="12.75">
      <c r="A93">
        <f>1/4</f>
        <v>0.25</v>
      </c>
      <c r="B93" t="s">
        <v>101</v>
      </c>
      <c r="C93" s="8">
        <v>1</v>
      </c>
      <c r="D93">
        <v>2</v>
      </c>
      <c r="H93" s="10">
        <v>1</v>
      </c>
      <c r="I93">
        <v>1</v>
      </c>
      <c r="J93">
        <v>2</v>
      </c>
      <c r="K93">
        <v>2</v>
      </c>
      <c r="L93">
        <v>1</v>
      </c>
      <c r="M93">
        <v>3</v>
      </c>
      <c r="O93">
        <v>2</v>
      </c>
      <c r="Q93">
        <v>2</v>
      </c>
      <c r="R93" s="7">
        <v>3</v>
      </c>
      <c r="S93" s="9">
        <v>3</v>
      </c>
      <c r="U93">
        <v>6</v>
      </c>
      <c r="W93">
        <f>1/4</f>
        <v>0.25</v>
      </c>
      <c r="X93">
        <v>1</v>
      </c>
      <c r="Y93">
        <v>3</v>
      </c>
      <c r="Z93">
        <v>1</v>
      </c>
      <c r="AA93">
        <f>1+1/2</f>
        <v>1.5</v>
      </c>
      <c r="AB93">
        <v>1</v>
      </c>
      <c r="AC93">
        <v>3</v>
      </c>
      <c r="AD93">
        <f>1/2</f>
        <v>0.5</v>
      </c>
      <c r="AE93">
        <v>1</v>
      </c>
      <c r="AF93">
        <v>10</v>
      </c>
      <c r="AJ93">
        <v>2</v>
      </c>
      <c r="AL93">
        <v>2</v>
      </c>
    </row>
    <row r="94" spans="1:38" ht="12.75">
      <c r="A94">
        <f>1/3</f>
        <v>0.3333333333333333</v>
      </c>
      <c r="B94" t="s">
        <v>107</v>
      </c>
      <c r="C94" s="8">
        <v>2</v>
      </c>
      <c r="D94">
        <v>2</v>
      </c>
      <c r="G94">
        <v>1</v>
      </c>
      <c r="H94" s="10">
        <v>1</v>
      </c>
      <c r="I94">
        <v>2</v>
      </c>
      <c r="J94">
        <v>2</v>
      </c>
      <c r="K94">
        <v>3</v>
      </c>
      <c r="L94">
        <v>1</v>
      </c>
      <c r="M94">
        <v>3</v>
      </c>
      <c r="O94">
        <v>3</v>
      </c>
      <c r="Q94">
        <v>3</v>
      </c>
      <c r="R94" s="7">
        <v>4</v>
      </c>
      <c r="S94" s="9">
        <v>4</v>
      </c>
      <c r="U94">
        <v>8</v>
      </c>
      <c r="W94">
        <f>1/3</f>
        <v>0.3333333333333333</v>
      </c>
      <c r="X94">
        <v>2</v>
      </c>
      <c r="Z94">
        <v>1</v>
      </c>
      <c r="AA94">
        <v>4</v>
      </c>
      <c r="AB94">
        <v>2</v>
      </c>
      <c r="AD94">
        <f>2/3</f>
        <v>0.6666666666666666</v>
      </c>
      <c r="AE94">
        <f>1+1/3</f>
        <v>1.3333333333333333</v>
      </c>
      <c r="AF94">
        <f>13+1/3</f>
        <v>13.333333333333334</v>
      </c>
      <c r="AJ94">
        <f>2+2/3</f>
        <v>2.6666666666666665</v>
      </c>
      <c r="AL94">
        <f>2+2/3</f>
        <v>2.6666666666666665</v>
      </c>
    </row>
    <row r="95" spans="1:38" ht="12.75">
      <c r="A95">
        <f>1/4</f>
        <v>0.25</v>
      </c>
      <c r="B95" t="s">
        <v>102</v>
      </c>
      <c r="C95" s="8">
        <v>1</v>
      </c>
      <c r="D95">
        <v>2</v>
      </c>
      <c r="E95">
        <v>1</v>
      </c>
      <c r="G95">
        <v>1</v>
      </c>
      <c r="I95">
        <v>2</v>
      </c>
      <c r="J95">
        <v>2</v>
      </c>
      <c r="K95">
        <v>4</v>
      </c>
      <c r="M95">
        <v>4</v>
      </c>
      <c r="O95">
        <v>3</v>
      </c>
      <c r="Q95">
        <v>1</v>
      </c>
      <c r="R95" s="7">
        <v>3</v>
      </c>
      <c r="S95" s="9">
        <v>3</v>
      </c>
      <c r="U95">
        <v>6</v>
      </c>
      <c r="W95">
        <f>1/4</f>
        <v>0.25</v>
      </c>
      <c r="X95">
        <v>1</v>
      </c>
      <c r="Y95">
        <v>3</v>
      </c>
      <c r="Z95">
        <v>1</v>
      </c>
      <c r="AA95">
        <f>1+1/2</f>
        <v>1.5</v>
      </c>
      <c r="AB95">
        <v>1</v>
      </c>
      <c r="AC95">
        <v>3</v>
      </c>
      <c r="AD95">
        <f>1/2</f>
        <v>0.5</v>
      </c>
      <c r="AE95">
        <v>1</v>
      </c>
      <c r="AF95">
        <v>10</v>
      </c>
      <c r="AJ95">
        <v>2</v>
      </c>
      <c r="AL95">
        <v>2</v>
      </c>
    </row>
    <row r="96" spans="1:38" ht="12.75">
      <c r="A96">
        <f>1/6</f>
        <v>0.16666666666666666</v>
      </c>
      <c r="B96" t="s">
        <v>103</v>
      </c>
      <c r="C96" s="8">
        <v>1</v>
      </c>
      <c r="D96">
        <v>1</v>
      </c>
      <c r="I96">
        <v>1</v>
      </c>
      <c r="J96">
        <v>1</v>
      </c>
      <c r="K96">
        <v>3</v>
      </c>
      <c r="L96">
        <v>1</v>
      </c>
      <c r="M96">
        <v>4</v>
      </c>
      <c r="O96">
        <v>10</v>
      </c>
      <c r="Q96">
        <v>4</v>
      </c>
      <c r="R96" s="7">
        <v>2</v>
      </c>
      <c r="S96" s="9">
        <v>2</v>
      </c>
      <c r="U96">
        <v>4</v>
      </c>
      <c r="W96">
        <f>1/6</f>
        <v>0.16666666666666666</v>
      </c>
      <c r="X96">
        <v>1</v>
      </c>
      <c r="AA96">
        <v>5</v>
      </c>
      <c r="AB96">
        <v>1</v>
      </c>
      <c r="AD96">
        <f>1/3</f>
        <v>0.3333333333333333</v>
      </c>
      <c r="AE96">
        <f>2/3</f>
        <v>0.6666666666666666</v>
      </c>
      <c r="AF96">
        <f>6+2/3</f>
        <v>6.666666666666667</v>
      </c>
      <c r="AJ96">
        <f>1+1/3</f>
        <v>1.3333333333333333</v>
      </c>
      <c r="AL96">
        <f>1+1/3</f>
        <v>1.3333333333333333</v>
      </c>
    </row>
    <row r="97" spans="1:38" s="19" customFormat="1" ht="12.75">
      <c r="A97" s="19">
        <f>1/4</f>
        <v>0.25</v>
      </c>
      <c r="B97" s="19" t="s">
        <v>104</v>
      </c>
      <c r="C97" s="20">
        <v>1</v>
      </c>
      <c r="D97" s="19">
        <v>2</v>
      </c>
      <c r="F97" s="19">
        <v>1</v>
      </c>
      <c r="G97" s="19">
        <v>2</v>
      </c>
      <c r="H97" s="21"/>
      <c r="I97" s="19">
        <v>2</v>
      </c>
      <c r="J97" s="19">
        <v>1</v>
      </c>
      <c r="K97" s="19">
        <v>3</v>
      </c>
      <c r="L97" s="19">
        <v>1</v>
      </c>
      <c r="M97" s="19">
        <v>4</v>
      </c>
      <c r="N97" s="19">
        <v>1</v>
      </c>
      <c r="O97" s="19">
        <v>5</v>
      </c>
      <c r="Q97" s="19">
        <v>2</v>
      </c>
      <c r="R97" s="44">
        <v>3</v>
      </c>
      <c r="S97" s="45">
        <v>3</v>
      </c>
      <c r="U97" s="19">
        <v>6</v>
      </c>
      <c r="V97" s="20"/>
      <c r="W97" s="19">
        <f>1/4</f>
        <v>0.25</v>
      </c>
      <c r="X97" s="19">
        <v>1</v>
      </c>
      <c r="Y97" s="19">
        <v>3</v>
      </c>
      <c r="Z97" s="19">
        <v>1</v>
      </c>
      <c r="AA97" s="19">
        <f>1+1/2</f>
        <v>1.5</v>
      </c>
      <c r="AB97" s="19">
        <v>1</v>
      </c>
      <c r="AC97" s="19">
        <v>3</v>
      </c>
      <c r="AD97" s="19">
        <f>1/2</f>
        <v>0.5</v>
      </c>
      <c r="AE97" s="19">
        <v>1</v>
      </c>
      <c r="AF97" s="19">
        <v>10</v>
      </c>
      <c r="AH97" s="21"/>
      <c r="AJ97" s="19">
        <v>2</v>
      </c>
      <c r="AL97" s="19">
        <v>2</v>
      </c>
    </row>
    <row r="98" spans="1:38" ht="12.75">
      <c r="A98">
        <f>5/12</f>
        <v>0.4166666666666667</v>
      </c>
      <c r="B98" t="s">
        <v>108</v>
      </c>
      <c r="C98" s="8">
        <v>3</v>
      </c>
      <c r="D98">
        <v>2</v>
      </c>
      <c r="H98" s="10">
        <v>1</v>
      </c>
      <c r="I98">
        <v>2</v>
      </c>
      <c r="J98">
        <v>2</v>
      </c>
      <c r="K98">
        <v>4</v>
      </c>
      <c r="M98">
        <v>4</v>
      </c>
      <c r="O98">
        <v>8</v>
      </c>
      <c r="Q98">
        <v>2</v>
      </c>
      <c r="R98" s="7">
        <v>5</v>
      </c>
      <c r="S98" s="9">
        <v>5</v>
      </c>
      <c r="U98">
        <v>10</v>
      </c>
      <c r="W98">
        <f>5/12</f>
        <v>0.4166666666666667</v>
      </c>
      <c r="X98">
        <v>2</v>
      </c>
      <c r="Y98">
        <v>3</v>
      </c>
      <c r="Z98">
        <v>2</v>
      </c>
      <c r="AA98">
        <f>1/2</f>
        <v>0.5</v>
      </c>
      <c r="AB98">
        <v>2</v>
      </c>
      <c r="AC98">
        <v>3</v>
      </c>
      <c r="AD98">
        <f>5/6</f>
        <v>0.8333333333333334</v>
      </c>
      <c r="AE98">
        <f>1+2/3</f>
        <v>1.6666666666666665</v>
      </c>
      <c r="AF98">
        <f>16+2/3</f>
        <v>16.666666666666668</v>
      </c>
      <c r="AJ98">
        <f>3+1/3</f>
        <v>3.3333333333333335</v>
      </c>
      <c r="AL98">
        <f>3+1/3</f>
        <v>3.3333333333333335</v>
      </c>
    </row>
    <row r="99" spans="1:38" ht="12.75">
      <c r="A99">
        <f>1/4</f>
        <v>0.25</v>
      </c>
      <c r="B99" t="s">
        <v>109</v>
      </c>
      <c r="C99" s="8">
        <v>1</v>
      </c>
      <c r="D99">
        <v>2</v>
      </c>
      <c r="G99">
        <v>1</v>
      </c>
      <c r="I99">
        <v>2</v>
      </c>
      <c r="J99">
        <v>2</v>
      </c>
      <c r="K99">
        <v>1</v>
      </c>
      <c r="L99">
        <v>1</v>
      </c>
      <c r="M99">
        <v>2</v>
      </c>
      <c r="O99">
        <v>4</v>
      </c>
      <c r="Q99">
        <v>2</v>
      </c>
      <c r="R99" s="7">
        <v>3</v>
      </c>
      <c r="S99" s="9">
        <v>3</v>
      </c>
      <c r="U99">
        <v>6</v>
      </c>
      <c r="W99">
        <f>1/4</f>
        <v>0.25</v>
      </c>
      <c r="X99">
        <v>1</v>
      </c>
      <c r="Y99">
        <v>3</v>
      </c>
      <c r="Z99">
        <v>1</v>
      </c>
      <c r="AA99">
        <f>1+1/2</f>
        <v>1.5</v>
      </c>
      <c r="AB99">
        <v>1</v>
      </c>
      <c r="AC99">
        <v>3</v>
      </c>
      <c r="AD99">
        <f>1/2</f>
        <v>0.5</v>
      </c>
      <c r="AE99">
        <v>1</v>
      </c>
      <c r="AF99">
        <v>10</v>
      </c>
      <c r="AJ99">
        <v>2</v>
      </c>
      <c r="AL99">
        <v>2</v>
      </c>
    </row>
    <row r="100" spans="1:38" ht="12.75">
      <c r="A100">
        <f>1/6</f>
        <v>0.16666666666666666</v>
      </c>
      <c r="B100" t="s">
        <v>110</v>
      </c>
      <c r="C100" s="8">
        <v>1</v>
      </c>
      <c r="D100">
        <v>1</v>
      </c>
      <c r="G100">
        <v>2</v>
      </c>
      <c r="I100">
        <v>1</v>
      </c>
      <c r="J100">
        <v>1</v>
      </c>
      <c r="K100">
        <v>2</v>
      </c>
      <c r="M100">
        <v>1</v>
      </c>
      <c r="O100">
        <v>2</v>
      </c>
      <c r="Q100">
        <v>1</v>
      </c>
      <c r="R100" s="7">
        <v>2</v>
      </c>
      <c r="S100" s="9">
        <v>2</v>
      </c>
      <c r="U100">
        <v>4</v>
      </c>
      <c r="W100">
        <f>1/6</f>
        <v>0.16666666666666666</v>
      </c>
      <c r="X100">
        <v>1</v>
      </c>
      <c r="AA100">
        <v>5</v>
      </c>
      <c r="AB100">
        <v>1</v>
      </c>
      <c r="AC100">
        <v>5</v>
      </c>
      <c r="AD100">
        <f>1/3</f>
        <v>0.3333333333333333</v>
      </c>
      <c r="AE100">
        <f>2/3</f>
        <v>0.6666666666666666</v>
      </c>
      <c r="AF100">
        <f>6+2/3</f>
        <v>6.666666666666667</v>
      </c>
      <c r="AJ100">
        <f>1+1/3</f>
        <v>1.3333333333333333</v>
      </c>
      <c r="AL100">
        <f>1+1/3</f>
        <v>1.3333333333333333</v>
      </c>
    </row>
    <row r="101" spans="1:38" ht="12.75">
      <c r="A101">
        <f>1/6</f>
        <v>0.16666666666666666</v>
      </c>
      <c r="B101" t="s">
        <v>111</v>
      </c>
      <c r="C101" s="8">
        <v>1</v>
      </c>
      <c r="D101">
        <v>1</v>
      </c>
      <c r="E101">
        <v>1</v>
      </c>
      <c r="H101" s="10">
        <v>1</v>
      </c>
      <c r="I101">
        <v>1</v>
      </c>
      <c r="J101">
        <v>2</v>
      </c>
      <c r="K101">
        <v>1</v>
      </c>
      <c r="L101">
        <v>1</v>
      </c>
      <c r="M101">
        <v>3</v>
      </c>
      <c r="N101">
        <v>1</v>
      </c>
      <c r="Q101">
        <v>2</v>
      </c>
      <c r="R101" s="7">
        <v>2</v>
      </c>
      <c r="S101" s="9">
        <v>2</v>
      </c>
      <c r="U101">
        <v>4</v>
      </c>
      <c r="W101">
        <f>1/6</f>
        <v>0.16666666666666666</v>
      </c>
      <c r="X101">
        <v>1</v>
      </c>
      <c r="AA101">
        <v>5</v>
      </c>
      <c r="AB101">
        <v>1</v>
      </c>
      <c r="AD101">
        <f>1/3</f>
        <v>0.3333333333333333</v>
      </c>
      <c r="AE101">
        <f>2/3</f>
        <v>0.6666666666666666</v>
      </c>
      <c r="AF101">
        <f>6+2/3</f>
        <v>6.666666666666667</v>
      </c>
      <c r="AJ101">
        <f>1+1/3</f>
        <v>1.3333333333333333</v>
      </c>
      <c r="AL101">
        <f>1+1/3</f>
        <v>1.3333333333333333</v>
      </c>
    </row>
    <row r="102" spans="1:38" ht="12.75">
      <c r="A102">
        <f>1/3</f>
        <v>0.3333333333333333</v>
      </c>
      <c r="B102" t="s">
        <v>112</v>
      </c>
      <c r="C102" s="8">
        <v>2</v>
      </c>
      <c r="D102">
        <v>2</v>
      </c>
      <c r="I102">
        <v>3</v>
      </c>
      <c r="J102">
        <v>4</v>
      </c>
      <c r="K102">
        <v>4</v>
      </c>
      <c r="L102">
        <v>2</v>
      </c>
      <c r="M102">
        <v>5</v>
      </c>
      <c r="N102">
        <v>1</v>
      </c>
      <c r="O102">
        <v>10</v>
      </c>
      <c r="Q102">
        <v>3</v>
      </c>
      <c r="R102" s="7">
        <v>4</v>
      </c>
      <c r="S102" s="9">
        <v>4</v>
      </c>
      <c r="U102">
        <v>8</v>
      </c>
      <c r="W102">
        <f>1/3</f>
        <v>0.3333333333333333</v>
      </c>
      <c r="X102">
        <v>2</v>
      </c>
      <c r="Z102">
        <v>1</v>
      </c>
      <c r="AA102">
        <v>4</v>
      </c>
      <c r="AB102">
        <v>2</v>
      </c>
      <c r="AD102">
        <f>2/3</f>
        <v>0.6666666666666666</v>
      </c>
      <c r="AE102">
        <f>1+1/3</f>
        <v>1.3333333333333333</v>
      </c>
      <c r="AF102">
        <f>13+1/3</f>
        <v>13.333333333333334</v>
      </c>
      <c r="AJ102">
        <f>2+2/3</f>
        <v>2.6666666666666665</v>
      </c>
      <c r="AL102">
        <f>2+2/3</f>
        <v>2.6666666666666665</v>
      </c>
    </row>
    <row r="103" spans="1:38" ht="12.75">
      <c r="A103">
        <f>1/3</f>
        <v>0.3333333333333333</v>
      </c>
      <c r="B103" t="s">
        <v>258</v>
      </c>
      <c r="C103" s="8">
        <v>2</v>
      </c>
      <c r="D103">
        <v>2</v>
      </c>
      <c r="G103">
        <v>1</v>
      </c>
      <c r="H103" s="10">
        <v>1</v>
      </c>
      <c r="I103">
        <v>2</v>
      </c>
      <c r="J103">
        <v>2</v>
      </c>
      <c r="K103">
        <v>4</v>
      </c>
      <c r="L103">
        <v>2</v>
      </c>
      <c r="M103">
        <v>5</v>
      </c>
      <c r="N103">
        <v>2</v>
      </c>
      <c r="O103">
        <v>4</v>
      </c>
      <c r="Q103">
        <v>4</v>
      </c>
      <c r="R103" s="7">
        <v>4</v>
      </c>
      <c r="S103" s="9">
        <v>4</v>
      </c>
      <c r="U103">
        <v>8</v>
      </c>
      <c r="W103">
        <f>1/3</f>
        <v>0.3333333333333333</v>
      </c>
      <c r="X103">
        <v>2</v>
      </c>
      <c r="Z103">
        <v>1</v>
      </c>
      <c r="AA103">
        <v>4</v>
      </c>
      <c r="AB103">
        <v>2</v>
      </c>
      <c r="AD103">
        <f>2/3</f>
        <v>0.6666666666666666</v>
      </c>
      <c r="AE103">
        <f>1+1/3</f>
        <v>1.3333333333333333</v>
      </c>
      <c r="AF103">
        <f>13+1/3</f>
        <v>13.333333333333334</v>
      </c>
      <c r="AJ103">
        <f>2+2/3</f>
        <v>2.6666666666666665</v>
      </c>
      <c r="AL103">
        <f>2+2/3</f>
        <v>2.6666666666666665</v>
      </c>
    </row>
    <row r="104" spans="1:38" ht="12.75">
      <c r="A104">
        <f>1/6</f>
        <v>0.16666666666666666</v>
      </c>
      <c r="B104" t="s">
        <v>113</v>
      </c>
      <c r="C104" s="8">
        <v>1</v>
      </c>
      <c r="D104">
        <v>1</v>
      </c>
      <c r="H104" s="10">
        <v>1</v>
      </c>
      <c r="I104">
        <v>1</v>
      </c>
      <c r="J104">
        <v>1</v>
      </c>
      <c r="K104">
        <v>2</v>
      </c>
      <c r="L104">
        <v>1</v>
      </c>
      <c r="M104">
        <v>2</v>
      </c>
      <c r="O104">
        <v>3</v>
      </c>
      <c r="Q104">
        <v>2</v>
      </c>
      <c r="R104" s="7">
        <v>2</v>
      </c>
      <c r="S104" s="9">
        <v>2</v>
      </c>
      <c r="U104">
        <v>4</v>
      </c>
      <c r="W104">
        <f>1/6</f>
        <v>0.16666666666666666</v>
      </c>
      <c r="X104">
        <v>1</v>
      </c>
      <c r="AA104">
        <v>5</v>
      </c>
      <c r="AB104">
        <v>1</v>
      </c>
      <c r="AD104">
        <f>1/3</f>
        <v>0.3333333333333333</v>
      </c>
      <c r="AE104">
        <f>2/3</f>
        <v>0.6666666666666666</v>
      </c>
      <c r="AF104">
        <f>6+2/3</f>
        <v>6.666666666666667</v>
      </c>
      <c r="AJ104">
        <f>1+1/3</f>
        <v>1.3333333333333333</v>
      </c>
      <c r="AL104">
        <f>1+1/3</f>
        <v>1.3333333333333333</v>
      </c>
    </row>
    <row r="105" spans="1:38" ht="12.75">
      <c r="A105">
        <f>1/4</f>
        <v>0.25</v>
      </c>
      <c r="B105" t="s">
        <v>114</v>
      </c>
      <c r="C105" s="8">
        <v>2</v>
      </c>
      <c r="D105">
        <v>1</v>
      </c>
      <c r="I105">
        <v>2</v>
      </c>
      <c r="J105">
        <v>2</v>
      </c>
      <c r="K105">
        <v>4</v>
      </c>
      <c r="L105">
        <v>1</v>
      </c>
      <c r="M105">
        <v>3</v>
      </c>
      <c r="N105">
        <v>1</v>
      </c>
      <c r="O105">
        <v>8</v>
      </c>
      <c r="Q105">
        <v>3</v>
      </c>
      <c r="R105" s="7">
        <v>3</v>
      </c>
      <c r="S105" s="9">
        <v>3</v>
      </c>
      <c r="U105">
        <v>6</v>
      </c>
      <c r="W105">
        <f>1/4</f>
        <v>0.25</v>
      </c>
      <c r="X105">
        <v>1</v>
      </c>
      <c r="Y105">
        <v>3</v>
      </c>
      <c r="Z105">
        <v>1</v>
      </c>
      <c r="AA105">
        <f>1+1/2</f>
        <v>1.5</v>
      </c>
      <c r="AB105">
        <v>1</v>
      </c>
      <c r="AC105">
        <v>3</v>
      </c>
      <c r="AD105">
        <f>1/2</f>
        <v>0.5</v>
      </c>
      <c r="AE105">
        <v>1</v>
      </c>
      <c r="AF105">
        <v>10</v>
      </c>
      <c r="AJ105">
        <v>2</v>
      </c>
      <c r="AL105">
        <v>2</v>
      </c>
    </row>
    <row r="106" spans="1:38" ht="12.75">
      <c r="A106">
        <f>1/4</f>
        <v>0.25</v>
      </c>
      <c r="B106" t="s">
        <v>115</v>
      </c>
      <c r="C106" s="8">
        <v>1</v>
      </c>
      <c r="D106">
        <v>2</v>
      </c>
      <c r="G106">
        <v>1</v>
      </c>
      <c r="I106">
        <v>2</v>
      </c>
      <c r="J106">
        <v>2</v>
      </c>
      <c r="K106">
        <v>4</v>
      </c>
      <c r="L106">
        <v>2</v>
      </c>
      <c r="M106">
        <v>5</v>
      </c>
      <c r="N106">
        <v>2</v>
      </c>
      <c r="Q106">
        <v>1</v>
      </c>
      <c r="R106" s="7">
        <v>3</v>
      </c>
      <c r="S106" s="9">
        <v>3</v>
      </c>
      <c r="U106">
        <v>6</v>
      </c>
      <c r="W106">
        <f>1/4</f>
        <v>0.25</v>
      </c>
      <c r="X106">
        <v>1</v>
      </c>
      <c r="Y106">
        <v>3</v>
      </c>
      <c r="Z106">
        <v>1</v>
      </c>
      <c r="AA106">
        <f>1+1/2</f>
        <v>1.5</v>
      </c>
      <c r="AB106">
        <v>1</v>
      </c>
      <c r="AC106">
        <v>3</v>
      </c>
      <c r="AD106">
        <f>1/2</f>
        <v>0.5</v>
      </c>
      <c r="AE106">
        <v>1</v>
      </c>
      <c r="AF106">
        <v>10</v>
      </c>
      <c r="AJ106">
        <v>2</v>
      </c>
      <c r="AL106">
        <v>2</v>
      </c>
    </row>
    <row r="107" spans="1:38" ht="12.75">
      <c r="A107">
        <f>1/3</f>
        <v>0.3333333333333333</v>
      </c>
      <c r="B107" t="s">
        <v>116</v>
      </c>
      <c r="C107" s="8">
        <v>2</v>
      </c>
      <c r="D107">
        <v>2</v>
      </c>
      <c r="H107" s="10">
        <v>1</v>
      </c>
      <c r="I107">
        <v>2</v>
      </c>
      <c r="J107">
        <v>1</v>
      </c>
      <c r="K107">
        <v>3</v>
      </c>
      <c r="L107">
        <v>1</v>
      </c>
      <c r="M107">
        <v>3</v>
      </c>
      <c r="Q107">
        <v>3</v>
      </c>
      <c r="R107" s="7">
        <v>4</v>
      </c>
      <c r="S107" s="9">
        <v>4</v>
      </c>
      <c r="U107">
        <v>8</v>
      </c>
      <c r="W107">
        <f>1/3</f>
        <v>0.3333333333333333</v>
      </c>
      <c r="X107">
        <v>2</v>
      </c>
      <c r="Z107">
        <v>1</v>
      </c>
      <c r="AA107">
        <v>4</v>
      </c>
      <c r="AB107">
        <v>2</v>
      </c>
      <c r="AD107">
        <f>2/3</f>
        <v>0.6666666666666666</v>
      </c>
      <c r="AE107">
        <f>1+1/3</f>
        <v>1.3333333333333333</v>
      </c>
      <c r="AF107">
        <f>13+1/3</f>
        <v>13.333333333333334</v>
      </c>
      <c r="AJ107">
        <f>2+2/3</f>
        <v>2.6666666666666665</v>
      </c>
      <c r="AL107">
        <f>2+2/3</f>
        <v>2.6666666666666665</v>
      </c>
    </row>
    <row r="108" spans="1:38" ht="12.75">
      <c r="A108">
        <f>1/6</f>
        <v>0.16666666666666666</v>
      </c>
      <c r="B108" t="s">
        <v>471</v>
      </c>
      <c r="C108" s="8">
        <v>1</v>
      </c>
      <c r="D108">
        <v>1</v>
      </c>
      <c r="F108">
        <v>1</v>
      </c>
      <c r="I108">
        <v>1</v>
      </c>
      <c r="K108">
        <v>1</v>
      </c>
      <c r="L108">
        <v>1</v>
      </c>
      <c r="M108">
        <v>1</v>
      </c>
      <c r="N108">
        <v>1</v>
      </c>
      <c r="Q108">
        <v>1</v>
      </c>
      <c r="R108" s="7">
        <v>2</v>
      </c>
      <c r="S108" s="9">
        <v>2</v>
      </c>
      <c r="U108">
        <v>4</v>
      </c>
      <c r="W108">
        <f>1/6</f>
        <v>0.16666666666666666</v>
      </c>
      <c r="X108">
        <v>1</v>
      </c>
      <c r="AA108">
        <v>5</v>
      </c>
      <c r="AB108">
        <v>1</v>
      </c>
      <c r="AD108">
        <f>1/3</f>
        <v>0.3333333333333333</v>
      </c>
      <c r="AE108">
        <f>2/3</f>
        <v>0.6666666666666666</v>
      </c>
      <c r="AF108">
        <f>6+2/3</f>
        <v>6.666666666666667</v>
      </c>
      <c r="AJ108">
        <f>1+1/3</f>
        <v>1.3333333333333333</v>
      </c>
      <c r="AL108">
        <f>1+1/3</f>
        <v>1.3333333333333333</v>
      </c>
    </row>
    <row r="109" spans="1:38" ht="12.75">
      <c r="A109">
        <f>1/4</f>
        <v>0.25</v>
      </c>
      <c r="B109" t="s">
        <v>117</v>
      </c>
      <c r="C109" s="8">
        <v>1</v>
      </c>
      <c r="D109">
        <v>2</v>
      </c>
      <c r="I109">
        <v>1</v>
      </c>
      <c r="J109">
        <v>1</v>
      </c>
      <c r="K109">
        <v>3</v>
      </c>
      <c r="L109">
        <v>1</v>
      </c>
      <c r="M109">
        <v>2</v>
      </c>
      <c r="O109">
        <v>4</v>
      </c>
      <c r="Q109">
        <v>1</v>
      </c>
      <c r="R109" s="7">
        <v>3</v>
      </c>
      <c r="S109" s="9">
        <v>3</v>
      </c>
      <c r="U109">
        <v>6</v>
      </c>
      <c r="W109">
        <f>1/4</f>
        <v>0.25</v>
      </c>
      <c r="X109">
        <v>1</v>
      </c>
      <c r="Y109">
        <v>3</v>
      </c>
      <c r="Z109">
        <v>1</v>
      </c>
      <c r="AA109">
        <f>1+1/2</f>
        <v>1.5</v>
      </c>
      <c r="AB109">
        <v>1</v>
      </c>
      <c r="AC109">
        <v>3</v>
      </c>
      <c r="AD109">
        <f>1/2</f>
        <v>0.5</v>
      </c>
      <c r="AE109">
        <v>1</v>
      </c>
      <c r="AF109">
        <v>10</v>
      </c>
      <c r="AJ109">
        <v>2</v>
      </c>
      <c r="AL109">
        <v>2</v>
      </c>
    </row>
    <row r="110" spans="1:38" ht="12.75">
      <c r="A110">
        <f>1/4</f>
        <v>0.25</v>
      </c>
      <c r="B110" t="s">
        <v>118</v>
      </c>
      <c r="C110" s="8">
        <v>1</v>
      </c>
      <c r="D110">
        <v>2</v>
      </c>
      <c r="G110">
        <v>1</v>
      </c>
      <c r="H110" s="10">
        <v>1</v>
      </c>
      <c r="I110">
        <v>2</v>
      </c>
      <c r="J110">
        <v>1</v>
      </c>
      <c r="K110">
        <v>3</v>
      </c>
      <c r="L110">
        <v>1</v>
      </c>
      <c r="M110">
        <v>4</v>
      </c>
      <c r="O110">
        <v>1</v>
      </c>
      <c r="Q110">
        <v>1</v>
      </c>
      <c r="R110" s="7">
        <v>3</v>
      </c>
      <c r="S110" s="9">
        <v>3</v>
      </c>
      <c r="U110">
        <v>6</v>
      </c>
      <c r="W110">
        <f>1/4</f>
        <v>0.25</v>
      </c>
      <c r="X110">
        <v>1</v>
      </c>
      <c r="Y110">
        <v>3</v>
      </c>
      <c r="Z110">
        <v>1</v>
      </c>
      <c r="AA110">
        <f>1+1/2</f>
        <v>1.5</v>
      </c>
      <c r="AB110">
        <v>1</v>
      </c>
      <c r="AC110">
        <v>3</v>
      </c>
      <c r="AD110">
        <f>1/2</f>
        <v>0.5</v>
      </c>
      <c r="AE110">
        <v>1</v>
      </c>
      <c r="AF110">
        <v>10</v>
      </c>
      <c r="AJ110">
        <v>2</v>
      </c>
      <c r="AL110">
        <v>2</v>
      </c>
    </row>
    <row r="111" spans="1:38" ht="12.75">
      <c r="A111">
        <f>1/4</f>
        <v>0.25</v>
      </c>
      <c r="B111" t="s">
        <v>119</v>
      </c>
      <c r="C111" s="8">
        <v>1</v>
      </c>
      <c r="D111">
        <v>2</v>
      </c>
      <c r="H111" s="10">
        <v>1</v>
      </c>
      <c r="I111">
        <v>2</v>
      </c>
      <c r="J111">
        <v>1</v>
      </c>
      <c r="K111">
        <v>3</v>
      </c>
      <c r="L111">
        <v>1</v>
      </c>
      <c r="M111">
        <v>3</v>
      </c>
      <c r="N111">
        <v>1</v>
      </c>
      <c r="O111">
        <v>2</v>
      </c>
      <c r="Q111">
        <v>2</v>
      </c>
      <c r="R111" s="7">
        <v>3</v>
      </c>
      <c r="S111" s="9">
        <v>3</v>
      </c>
      <c r="U111">
        <v>6</v>
      </c>
      <c r="W111">
        <f>1/4</f>
        <v>0.25</v>
      </c>
      <c r="X111">
        <v>1</v>
      </c>
      <c r="Y111">
        <v>3</v>
      </c>
      <c r="Z111">
        <v>1</v>
      </c>
      <c r="AA111">
        <f>1+1/2</f>
        <v>1.5</v>
      </c>
      <c r="AB111">
        <v>1</v>
      </c>
      <c r="AC111">
        <v>3</v>
      </c>
      <c r="AD111">
        <f>1/2</f>
        <v>0.5</v>
      </c>
      <c r="AE111">
        <v>1</v>
      </c>
      <c r="AF111">
        <v>10</v>
      </c>
      <c r="AJ111">
        <v>2</v>
      </c>
      <c r="AL111">
        <v>2</v>
      </c>
    </row>
    <row r="112" spans="1:38" ht="12.75">
      <c r="A112">
        <f>1/3</f>
        <v>0.3333333333333333</v>
      </c>
      <c r="B112" t="s">
        <v>121</v>
      </c>
      <c r="C112" s="8">
        <v>2</v>
      </c>
      <c r="D112">
        <v>2</v>
      </c>
      <c r="G112">
        <v>1</v>
      </c>
      <c r="H112" s="10">
        <v>1</v>
      </c>
      <c r="I112">
        <v>2</v>
      </c>
      <c r="J112">
        <v>2</v>
      </c>
      <c r="K112">
        <v>4</v>
      </c>
      <c r="L112">
        <v>1</v>
      </c>
      <c r="M112">
        <v>4</v>
      </c>
      <c r="O112">
        <v>3</v>
      </c>
      <c r="Q112">
        <v>2</v>
      </c>
      <c r="R112" s="7">
        <v>4</v>
      </c>
      <c r="S112" s="9">
        <v>4</v>
      </c>
      <c r="U112">
        <v>8</v>
      </c>
      <c r="W112">
        <f>1/3</f>
        <v>0.3333333333333333</v>
      </c>
      <c r="X112">
        <v>2</v>
      </c>
      <c r="Z112">
        <v>1</v>
      </c>
      <c r="AA112">
        <v>4</v>
      </c>
      <c r="AB112">
        <v>2</v>
      </c>
      <c r="AD112">
        <f>2/3</f>
        <v>0.6666666666666666</v>
      </c>
      <c r="AE112">
        <f>1+1/3</f>
        <v>1.3333333333333333</v>
      </c>
      <c r="AF112">
        <f>13+1/3</f>
        <v>13.333333333333334</v>
      </c>
      <c r="AJ112">
        <f>2+2/3</f>
        <v>2.6666666666666665</v>
      </c>
      <c r="AL112">
        <f>2+2/3</f>
        <v>2.6666666666666665</v>
      </c>
    </row>
    <row r="113" spans="1:38" s="19" customFormat="1" ht="12.75">
      <c r="A113" s="19">
        <f>1/4</f>
        <v>0.25</v>
      </c>
      <c r="B113" s="19" t="s">
        <v>123</v>
      </c>
      <c r="C113" s="20">
        <v>1</v>
      </c>
      <c r="D113" s="19">
        <v>2</v>
      </c>
      <c r="G113" s="19">
        <v>1</v>
      </c>
      <c r="H113" s="21"/>
      <c r="I113" s="19">
        <v>2</v>
      </c>
      <c r="J113" s="19">
        <v>1</v>
      </c>
      <c r="K113" s="19">
        <v>3</v>
      </c>
      <c r="L113" s="19">
        <v>1</v>
      </c>
      <c r="M113" s="19">
        <v>4</v>
      </c>
      <c r="Q113" s="19">
        <v>2</v>
      </c>
      <c r="R113" s="44">
        <v>3</v>
      </c>
      <c r="S113" s="45">
        <v>3</v>
      </c>
      <c r="U113" s="19">
        <v>6</v>
      </c>
      <c r="V113" s="20"/>
      <c r="W113" s="19">
        <f>1/4</f>
        <v>0.25</v>
      </c>
      <c r="X113" s="19">
        <v>1</v>
      </c>
      <c r="Y113" s="19">
        <v>3</v>
      </c>
      <c r="Z113" s="19">
        <v>1</v>
      </c>
      <c r="AA113" s="19">
        <f>1+1/2</f>
        <v>1.5</v>
      </c>
      <c r="AB113" s="19">
        <v>1</v>
      </c>
      <c r="AC113" s="19">
        <v>3</v>
      </c>
      <c r="AD113" s="19">
        <f>1/2</f>
        <v>0.5</v>
      </c>
      <c r="AE113" s="19">
        <v>1</v>
      </c>
      <c r="AF113" s="19">
        <v>10</v>
      </c>
      <c r="AH113" s="21"/>
      <c r="AJ113" s="19">
        <v>2</v>
      </c>
      <c r="AL113" s="19">
        <v>2</v>
      </c>
    </row>
    <row r="114" spans="1:38" ht="12.75">
      <c r="A114">
        <f>5/12</f>
        <v>0.4166666666666667</v>
      </c>
      <c r="B114" t="s">
        <v>124</v>
      </c>
      <c r="C114" s="8">
        <v>2</v>
      </c>
      <c r="D114">
        <v>3</v>
      </c>
      <c r="G114">
        <v>3</v>
      </c>
      <c r="I114">
        <v>2</v>
      </c>
      <c r="J114">
        <v>2</v>
      </c>
      <c r="K114">
        <v>4</v>
      </c>
      <c r="L114">
        <v>2</v>
      </c>
      <c r="M114">
        <v>4</v>
      </c>
      <c r="N114">
        <v>1</v>
      </c>
      <c r="Q114">
        <v>2</v>
      </c>
      <c r="R114" s="8">
        <v>5</v>
      </c>
      <c r="S114" s="10">
        <v>5</v>
      </c>
      <c r="U114">
        <v>10</v>
      </c>
      <c r="W114">
        <f>5/12</f>
        <v>0.4166666666666667</v>
      </c>
      <c r="X114">
        <v>2</v>
      </c>
      <c r="Y114">
        <v>3</v>
      </c>
      <c r="Z114">
        <v>2</v>
      </c>
      <c r="AA114">
        <f>1/2</f>
        <v>0.5</v>
      </c>
      <c r="AB114">
        <v>2</v>
      </c>
      <c r="AC114">
        <v>3</v>
      </c>
      <c r="AD114">
        <f>5/6</f>
        <v>0.8333333333333334</v>
      </c>
      <c r="AE114">
        <f>1+2/3</f>
        <v>1.6666666666666665</v>
      </c>
      <c r="AF114">
        <f>16+2/3</f>
        <v>16.666666666666668</v>
      </c>
      <c r="AJ114">
        <f>3+1/3</f>
        <v>3.3333333333333335</v>
      </c>
      <c r="AL114">
        <f>3+1/3</f>
        <v>3.3333333333333335</v>
      </c>
    </row>
    <row r="115" spans="1:38" ht="12.75">
      <c r="A115">
        <f>1/6</f>
        <v>0.16666666666666666</v>
      </c>
      <c r="B115" t="s">
        <v>253</v>
      </c>
      <c r="C115" s="8">
        <v>1</v>
      </c>
      <c r="D115">
        <v>1</v>
      </c>
      <c r="G115">
        <v>2</v>
      </c>
      <c r="I115">
        <v>1</v>
      </c>
      <c r="J115">
        <v>2</v>
      </c>
      <c r="K115">
        <v>4</v>
      </c>
      <c r="M115">
        <v>2</v>
      </c>
      <c r="O115">
        <v>2</v>
      </c>
      <c r="Q115">
        <v>2</v>
      </c>
      <c r="R115" s="8">
        <v>2</v>
      </c>
      <c r="S115" s="10">
        <v>2</v>
      </c>
      <c r="U115">
        <v>4</v>
      </c>
      <c r="W115">
        <f>1/6</f>
        <v>0.16666666666666666</v>
      </c>
      <c r="X115">
        <v>1</v>
      </c>
      <c r="AA115">
        <v>5</v>
      </c>
      <c r="AB115">
        <v>1</v>
      </c>
      <c r="AD115">
        <f>1/3</f>
        <v>0.3333333333333333</v>
      </c>
      <c r="AE115">
        <f>2/3</f>
        <v>0.6666666666666666</v>
      </c>
      <c r="AF115">
        <f>6+2/3</f>
        <v>6.666666666666667</v>
      </c>
      <c r="AJ115">
        <f>1+1/3</f>
        <v>1.3333333333333333</v>
      </c>
      <c r="AL115">
        <f>1+1/3</f>
        <v>1.3333333333333333</v>
      </c>
    </row>
    <row r="116" spans="1:38" ht="12.75">
      <c r="A116">
        <f>1/3</f>
        <v>0.3333333333333333</v>
      </c>
      <c r="B116" t="s">
        <v>125</v>
      </c>
      <c r="C116" s="8">
        <v>2</v>
      </c>
      <c r="D116">
        <v>2</v>
      </c>
      <c r="G116">
        <v>1</v>
      </c>
      <c r="I116">
        <v>4</v>
      </c>
      <c r="J116">
        <v>1</v>
      </c>
      <c r="K116">
        <v>5</v>
      </c>
      <c r="L116">
        <v>1</v>
      </c>
      <c r="M116">
        <v>4</v>
      </c>
      <c r="O116">
        <v>4</v>
      </c>
      <c r="Q116">
        <v>2</v>
      </c>
      <c r="R116" s="8">
        <v>4</v>
      </c>
      <c r="S116" s="10">
        <v>4</v>
      </c>
      <c r="U116">
        <v>8</v>
      </c>
      <c r="W116">
        <f>1/3</f>
        <v>0.3333333333333333</v>
      </c>
      <c r="X116">
        <v>2</v>
      </c>
      <c r="Z116">
        <v>1</v>
      </c>
      <c r="AA116">
        <v>4</v>
      </c>
      <c r="AB116">
        <v>2</v>
      </c>
      <c r="AD116">
        <f>2/3</f>
        <v>0.6666666666666666</v>
      </c>
      <c r="AE116">
        <f>1+1/3</f>
        <v>1.3333333333333333</v>
      </c>
      <c r="AF116">
        <f>13+1/3</f>
        <v>13.333333333333334</v>
      </c>
      <c r="AJ116">
        <f>2+2/3</f>
        <v>2.6666666666666665</v>
      </c>
      <c r="AL116">
        <f>2+2/3</f>
        <v>2.6666666666666665</v>
      </c>
    </row>
    <row r="117" spans="1:38" ht="12.75">
      <c r="A117">
        <f>1/4</f>
        <v>0.25</v>
      </c>
      <c r="B117" t="s">
        <v>126</v>
      </c>
      <c r="C117" s="8">
        <v>1</v>
      </c>
      <c r="D117">
        <v>2</v>
      </c>
      <c r="I117">
        <v>1</v>
      </c>
      <c r="J117">
        <v>1</v>
      </c>
      <c r="K117">
        <v>2</v>
      </c>
      <c r="M117">
        <v>2</v>
      </c>
      <c r="N117">
        <v>1</v>
      </c>
      <c r="O117">
        <v>3</v>
      </c>
      <c r="Q117">
        <v>1</v>
      </c>
      <c r="R117" s="8">
        <v>3</v>
      </c>
      <c r="S117" s="10">
        <v>3</v>
      </c>
      <c r="U117">
        <v>6</v>
      </c>
      <c r="W117">
        <f>1/4</f>
        <v>0.25</v>
      </c>
      <c r="X117">
        <v>1</v>
      </c>
      <c r="Y117">
        <v>3</v>
      </c>
      <c r="Z117">
        <v>1</v>
      </c>
      <c r="AA117">
        <f>1+1/2</f>
        <v>1.5</v>
      </c>
      <c r="AB117">
        <v>1</v>
      </c>
      <c r="AC117">
        <v>3</v>
      </c>
      <c r="AD117">
        <f>1/2</f>
        <v>0.5</v>
      </c>
      <c r="AE117">
        <v>1</v>
      </c>
      <c r="AF117">
        <v>10</v>
      </c>
      <c r="AJ117">
        <v>2</v>
      </c>
      <c r="AL117">
        <v>2</v>
      </c>
    </row>
    <row r="118" spans="1:38" ht="12.75">
      <c r="A118">
        <f>1/3</f>
        <v>0.3333333333333333</v>
      </c>
      <c r="B118" t="s">
        <v>127</v>
      </c>
      <c r="C118" s="8">
        <v>2</v>
      </c>
      <c r="D118">
        <v>2</v>
      </c>
      <c r="I118">
        <v>2</v>
      </c>
      <c r="J118">
        <v>1</v>
      </c>
      <c r="K118">
        <v>4</v>
      </c>
      <c r="L118">
        <v>1</v>
      </c>
      <c r="M118">
        <v>3</v>
      </c>
      <c r="Q118">
        <v>2</v>
      </c>
      <c r="R118" s="8">
        <v>4</v>
      </c>
      <c r="S118" s="10">
        <v>4</v>
      </c>
      <c r="U118">
        <v>8</v>
      </c>
      <c r="W118">
        <f>1/3</f>
        <v>0.3333333333333333</v>
      </c>
      <c r="X118">
        <v>2</v>
      </c>
      <c r="Z118">
        <v>1</v>
      </c>
      <c r="AA118">
        <v>4</v>
      </c>
      <c r="AB118">
        <v>2</v>
      </c>
      <c r="AD118">
        <f>2/3</f>
        <v>0.6666666666666666</v>
      </c>
      <c r="AE118">
        <f>1+1/3</f>
        <v>1.3333333333333333</v>
      </c>
      <c r="AF118">
        <f>13+1/3</f>
        <v>13.333333333333334</v>
      </c>
      <c r="AJ118">
        <f>2+2/3</f>
        <v>2.6666666666666665</v>
      </c>
      <c r="AL118">
        <f>2+2/3</f>
        <v>2.6666666666666665</v>
      </c>
    </row>
    <row r="119" spans="1:38" ht="12.75">
      <c r="A119">
        <f>1/4</f>
        <v>0.25</v>
      </c>
      <c r="B119" t="s">
        <v>128</v>
      </c>
      <c r="C119" s="8">
        <v>2</v>
      </c>
      <c r="D119">
        <v>1</v>
      </c>
      <c r="F119">
        <v>1</v>
      </c>
      <c r="H119" s="10">
        <v>1</v>
      </c>
      <c r="I119">
        <v>2</v>
      </c>
      <c r="J119">
        <v>1</v>
      </c>
      <c r="K119">
        <v>3</v>
      </c>
      <c r="M119">
        <v>3</v>
      </c>
      <c r="O119">
        <v>3</v>
      </c>
      <c r="Q119">
        <v>2</v>
      </c>
      <c r="R119" s="8">
        <v>3</v>
      </c>
      <c r="S119" s="10">
        <v>3</v>
      </c>
      <c r="U119">
        <v>6</v>
      </c>
      <c r="W119">
        <f>1/4</f>
        <v>0.25</v>
      </c>
      <c r="X119">
        <v>1</v>
      </c>
      <c r="Y119">
        <v>3</v>
      </c>
      <c r="Z119">
        <v>1</v>
      </c>
      <c r="AA119">
        <f>1+1/2</f>
        <v>1.5</v>
      </c>
      <c r="AB119">
        <v>1</v>
      </c>
      <c r="AC119">
        <v>3</v>
      </c>
      <c r="AD119">
        <f>1/2</f>
        <v>0.5</v>
      </c>
      <c r="AE119">
        <v>1</v>
      </c>
      <c r="AF119">
        <v>10</v>
      </c>
      <c r="AJ119">
        <v>2</v>
      </c>
      <c r="AL119">
        <v>2</v>
      </c>
    </row>
    <row r="120" spans="1:38" ht="12.75">
      <c r="A120">
        <f>1/4</f>
        <v>0.25</v>
      </c>
      <c r="B120" t="s">
        <v>129</v>
      </c>
      <c r="C120" s="8">
        <v>2</v>
      </c>
      <c r="D120">
        <v>1</v>
      </c>
      <c r="F120">
        <v>1</v>
      </c>
      <c r="H120" s="10">
        <v>1</v>
      </c>
      <c r="I120">
        <v>3</v>
      </c>
      <c r="K120">
        <v>4</v>
      </c>
      <c r="M120">
        <v>4</v>
      </c>
      <c r="O120">
        <v>10</v>
      </c>
      <c r="Q120">
        <v>2</v>
      </c>
      <c r="R120" s="8">
        <v>3</v>
      </c>
      <c r="S120" s="10">
        <v>3</v>
      </c>
      <c r="U120">
        <v>6</v>
      </c>
      <c r="W120">
        <f>1/4</f>
        <v>0.25</v>
      </c>
      <c r="X120">
        <v>1</v>
      </c>
      <c r="Y120">
        <v>3</v>
      </c>
      <c r="Z120">
        <v>1</v>
      </c>
      <c r="AA120">
        <f>1+1/2</f>
        <v>1.5</v>
      </c>
      <c r="AB120">
        <v>1</v>
      </c>
      <c r="AC120">
        <v>3</v>
      </c>
      <c r="AD120">
        <f>1/2</f>
        <v>0.5</v>
      </c>
      <c r="AE120">
        <v>1</v>
      </c>
      <c r="AF120">
        <v>10</v>
      </c>
      <c r="AJ120">
        <v>2</v>
      </c>
      <c r="AL120">
        <v>2</v>
      </c>
    </row>
    <row r="121" spans="1:38" ht="12.75">
      <c r="A121">
        <f>1/6</f>
        <v>0.16666666666666666</v>
      </c>
      <c r="B121" t="s">
        <v>130</v>
      </c>
      <c r="C121" s="8">
        <v>1</v>
      </c>
      <c r="D121">
        <v>1</v>
      </c>
      <c r="H121" s="10">
        <v>1</v>
      </c>
      <c r="I121">
        <v>1</v>
      </c>
      <c r="J121">
        <v>1</v>
      </c>
      <c r="K121">
        <v>2</v>
      </c>
      <c r="M121">
        <v>2</v>
      </c>
      <c r="Q121">
        <v>2</v>
      </c>
      <c r="R121" s="8">
        <v>2</v>
      </c>
      <c r="S121" s="10">
        <v>2</v>
      </c>
      <c r="U121">
        <v>4</v>
      </c>
      <c r="W121">
        <f>1/6</f>
        <v>0.16666666666666666</v>
      </c>
      <c r="X121">
        <v>1</v>
      </c>
      <c r="AA121">
        <v>5</v>
      </c>
      <c r="AB121">
        <v>1</v>
      </c>
      <c r="AD121">
        <f>1/3</f>
        <v>0.3333333333333333</v>
      </c>
      <c r="AE121">
        <f>2/3</f>
        <v>0.6666666666666666</v>
      </c>
      <c r="AF121">
        <f>6+2/2</f>
        <v>7</v>
      </c>
      <c r="AJ121">
        <f>1+1/3</f>
        <v>1.3333333333333333</v>
      </c>
      <c r="AL121">
        <f>1+1/3</f>
        <v>1.3333333333333333</v>
      </c>
    </row>
    <row r="122" spans="1:38" ht="12.75">
      <c r="A122">
        <f>1/3</f>
        <v>0.3333333333333333</v>
      </c>
      <c r="B122" t="s">
        <v>131</v>
      </c>
      <c r="C122" s="8">
        <v>2</v>
      </c>
      <c r="D122">
        <v>2</v>
      </c>
      <c r="E122">
        <v>1</v>
      </c>
      <c r="G122">
        <v>2</v>
      </c>
      <c r="I122">
        <v>2</v>
      </c>
      <c r="J122">
        <v>2</v>
      </c>
      <c r="K122">
        <v>4</v>
      </c>
      <c r="M122">
        <v>3</v>
      </c>
      <c r="N122">
        <v>1</v>
      </c>
      <c r="O122">
        <v>2</v>
      </c>
      <c r="Q122">
        <v>2</v>
      </c>
      <c r="R122" s="8">
        <v>4</v>
      </c>
      <c r="S122" s="10">
        <v>4</v>
      </c>
      <c r="U122">
        <v>8</v>
      </c>
      <c r="W122">
        <f>1/3</f>
        <v>0.3333333333333333</v>
      </c>
      <c r="X122">
        <v>2</v>
      </c>
      <c r="Z122">
        <v>1</v>
      </c>
      <c r="AA122">
        <v>4</v>
      </c>
      <c r="AB122">
        <v>2</v>
      </c>
      <c r="AD122">
        <f>2/3</f>
        <v>0.6666666666666666</v>
      </c>
      <c r="AE122">
        <f>1+1/3</f>
        <v>1.3333333333333333</v>
      </c>
      <c r="AF122">
        <f>13+1/3</f>
        <v>13.333333333333334</v>
      </c>
      <c r="AJ122">
        <f>2+2/3</f>
        <v>2.6666666666666665</v>
      </c>
      <c r="AL122">
        <f aca="true" t="shared" si="2" ref="AJ122:AL124">2+2/3</f>
        <v>2.6666666666666665</v>
      </c>
    </row>
    <row r="123" spans="1:38" ht="12.75">
      <c r="A123">
        <f>1/3</f>
        <v>0.3333333333333333</v>
      </c>
      <c r="B123" t="s">
        <v>132</v>
      </c>
      <c r="C123" s="8">
        <v>2</v>
      </c>
      <c r="D123">
        <v>2</v>
      </c>
      <c r="G123">
        <v>1</v>
      </c>
      <c r="I123">
        <v>2</v>
      </c>
      <c r="J123">
        <v>1</v>
      </c>
      <c r="K123">
        <v>4</v>
      </c>
      <c r="M123">
        <v>4</v>
      </c>
      <c r="N123">
        <v>1</v>
      </c>
      <c r="O123">
        <v>6</v>
      </c>
      <c r="Q123">
        <v>3</v>
      </c>
      <c r="R123" s="8">
        <v>4</v>
      </c>
      <c r="S123" s="10">
        <v>4</v>
      </c>
      <c r="U123">
        <v>8</v>
      </c>
      <c r="W123">
        <f>1/3</f>
        <v>0.3333333333333333</v>
      </c>
      <c r="X123">
        <v>2</v>
      </c>
      <c r="Z123">
        <v>1</v>
      </c>
      <c r="AA123">
        <v>4</v>
      </c>
      <c r="AB123">
        <v>2</v>
      </c>
      <c r="AD123">
        <f>2/3</f>
        <v>0.6666666666666666</v>
      </c>
      <c r="AE123">
        <f>1+1/3</f>
        <v>1.3333333333333333</v>
      </c>
      <c r="AF123">
        <f>13+1/3</f>
        <v>13.333333333333334</v>
      </c>
      <c r="AJ123">
        <f>2+2/3</f>
        <v>2.6666666666666665</v>
      </c>
      <c r="AL123">
        <f t="shared" si="2"/>
        <v>2.6666666666666665</v>
      </c>
    </row>
    <row r="124" spans="1:38" ht="12.75">
      <c r="A124">
        <f>1/3</f>
        <v>0.3333333333333333</v>
      </c>
      <c r="B124" t="s">
        <v>133</v>
      </c>
      <c r="C124" s="8">
        <v>3</v>
      </c>
      <c r="D124">
        <v>1</v>
      </c>
      <c r="G124">
        <v>1</v>
      </c>
      <c r="I124">
        <v>4</v>
      </c>
      <c r="J124">
        <v>3</v>
      </c>
      <c r="K124">
        <v>4</v>
      </c>
      <c r="M124">
        <v>5</v>
      </c>
      <c r="O124">
        <v>8</v>
      </c>
      <c r="Q124">
        <v>2</v>
      </c>
      <c r="R124" s="8">
        <v>4</v>
      </c>
      <c r="S124" s="10">
        <v>4</v>
      </c>
      <c r="U124">
        <v>8</v>
      </c>
      <c r="W124">
        <f>1/3</f>
        <v>0.3333333333333333</v>
      </c>
      <c r="X124">
        <v>2</v>
      </c>
      <c r="Z124">
        <v>1</v>
      </c>
      <c r="AA124">
        <v>4</v>
      </c>
      <c r="AB124">
        <v>2</v>
      </c>
      <c r="AD124">
        <f>2/3</f>
        <v>0.6666666666666666</v>
      </c>
      <c r="AE124">
        <f>1+1/3</f>
        <v>1.3333333333333333</v>
      </c>
      <c r="AF124">
        <f>13+1/3</f>
        <v>13.333333333333334</v>
      </c>
      <c r="AJ124">
        <f t="shared" si="2"/>
        <v>2.6666666666666665</v>
      </c>
      <c r="AL124">
        <f t="shared" si="2"/>
        <v>2.6666666666666665</v>
      </c>
    </row>
    <row r="125" spans="1:38" ht="12.75">
      <c r="A125">
        <f>1/4</f>
        <v>0.25</v>
      </c>
      <c r="B125" t="s">
        <v>134</v>
      </c>
      <c r="C125" s="8">
        <v>1</v>
      </c>
      <c r="D125">
        <v>2</v>
      </c>
      <c r="I125">
        <v>2</v>
      </c>
      <c r="K125">
        <v>1</v>
      </c>
      <c r="M125">
        <v>3</v>
      </c>
      <c r="N125">
        <v>1</v>
      </c>
      <c r="O125">
        <v>4</v>
      </c>
      <c r="Q125">
        <v>2</v>
      </c>
      <c r="R125" s="8">
        <v>3</v>
      </c>
      <c r="S125" s="10">
        <v>3</v>
      </c>
      <c r="U125">
        <v>6</v>
      </c>
      <c r="W125">
        <f>1/4</f>
        <v>0.25</v>
      </c>
      <c r="X125">
        <v>1</v>
      </c>
      <c r="Y125">
        <v>3</v>
      </c>
      <c r="Z125">
        <v>1</v>
      </c>
      <c r="AA125">
        <f>1+1/2</f>
        <v>1.5</v>
      </c>
      <c r="AB125">
        <v>1</v>
      </c>
      <c r="AC125">
        <v>3</v>
      </c>
      <c r="AD125">
        <f>1/2</f>
        <v>0.5</v>
      </c>
      <c r="AE125">
        <v>1</v>
      </c>
      <c r="AF125">
        <v>10</v>
      </c>
      <c r="AJ125">
        <v>2</v>
      </c>
      <c r="AL125">
        <v>2</v>
      </c>
    </row>
    <row r="126" spans="1:20" ht="12.75">
      <c r="A126">
        <f>1/4</f>
        <v>0.25</v>
      </c>
      <c r="B126" t="s">
        <v>135</v>
      </c>
      <c r="C126" s="110" t="s">
        <v>137</v>
      </c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2"/>
      <c r="T126">
        <v>5</v>
      </c>
    </row>
    <row r="127" spans="1:35" ht="12.75">
      <c r="A127">
        <f>1/4</f>
        <v>0.25</v>
      </c>
      <c r="B127" t="s">
        <v>136</v>
      </c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2"/>
      <c r="T127">
        <v>5</v>
      </c>
      <c r="AI127" s="17"/>
    </row>
    <row r="128" ht="21.75" customHeight="1">
      <c r="B128" s="18" t="s">
        <v>138</v>
      </c>
    </row>
    <row r="129" spans="2:6" ht="12.75">
      <c r="B129" t="s">
        <v>139</v>
      </c>
      <c r="E129">
        <v>1</v>
      </c>
      <c r="F129">
        <v>1</v>
      </c>
    </row>
    <row r="130" spans="2:6" ht="12.75">
      <c r="B130" t="s">
        <v>117</v>
      </c>
      <c r="E130">
        <v>1</v>
      </c>
      <c r="F130">
        <v>1</v>
      </c>
    </row>
    <row r="131" spans="1:38" ht="12.75">
      <c r="A131" s="19"/>
      <c r="B131" s="19" t="s">
        <v>140</v>
      </c>
      <c r="C131" s="20"/>
      <c r="D131" s="19"/>
      <c r="E131" s="19">
        <v>1</v>
      </c>
      <c r="F131" s="19">
        <v>1</v>
      </c>
      <c r="G131" s="19"/>
      <c r="H131" s="21"/>
      <c r="I131" s="19"/>
      <c r="J131" s="19"/>
      <c r="K131" s="19"/>
      <c r="L131" s="19"/>
      <c r="M131" s="19"/>
      <c r="N131" s="19"/>
      <c r="O131" s="19"/>
      <c r="P131" s="19"/>
      <c r="Q131" s="19"/>
      <c r="R131" s="20"/>
      <c r="S131" s="21"/>
      <c r="T131" s="19"/>
      <c r="U131" s="19"/>
      <c r="V131" s="20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21"/>
      <c r="AI131" s="19"/>
      <c r="AJ131" s="19"/>
      <c r="AK131" s="19"/>
      <c r="AL131" s="19"/>
    </row>
    <row r="132" spans="1:38" ht="25.5" customHeight="1">
      <c r="A132" s="24">
        <f>11+1/3</f>
        <v>11.333333333333334</v>
      </c>
      <c r="B132" s="48" t="s">
        <v>141</v>
      </c>
      <c r="C132" s="25">
        <v>63</v>
      </c>
      <c r="D132" s="24">
        <v>67</v>
      </c>
      <c r="E132" s="24">
        <v>6</v>
      </c>
      <c r="F132" s="24">
        <v>10</v>
      </c>
      <c r="G132" s="24">
        <v>24</v>
      </c>
      <c r="H132" s="26">
        <v>18</v>
      </c>
      <c r="R132" s="22">
        <v>130</v>
      </c>
      <c r="S132" s="23">
        <v>130</v>
      </c>
      <c r="T132" s="24">
        <v>14</v>
      </c>
      <c r="U132" s="24">
        <v>4</v>
      </c>
      <c r="V132" s="25">
        <v>1</v>
      </c>
      <c r="W132" s="24">
        <f>4+4/6</f>
        <v>4.666666666666667</v>
      </c>
      <c r="X132" s="24">
        <v>65</v>
      </c>
      <c r="Y132" s="24"/>
      <c r="Z132" s="24">
        <v>54</v>
      </c>
      <c r="AA132" s="24"/>
      <c r="AB132" s="24">
        <v>65</v>
      </c>
      <c r="AC132" s="24"/>
      <c r="AD132" s="24">
        <v>21.67</v>
      </c>
      <c r="AE132" s="24">
        <v>43.33</v>
      </c>
      <c r="AF132" s="24">
        <v>433.3</v>
      </c>
      <c r="AI132" s="24">
        <v>14</v>
      </c>
      <c r="AJ132" s="24">
        <f>2+1/3</f>
        <v>2.3333333333333335</v>
      </c>
      <c r="AK132" s="24">
        <v>14</v>
      </c>
      <c r="AL132" s="24">
        <f>2+1/3</f>
        <v>2.3333333333333335</v>
      </c>
    </row>
    <row r="133" spans="1:38" ht="27" customHeight="1">
      <c r="A133" s="49">
        <f>SUM(A84:A131)</f>
        <v>11.333333333333336</v>
      </c>
      <c r="B133" s="50" t="s">
        <v>144</v>
      </c>
      <c r="C133" s="51">
        <f>SUM(C84:C125)</f>
        <v>63</v>
      </c>
      <c r="D133" s="49">
        <f>SUM(D84:D125)</f>
        <v>67</v>
      </c>
      <c r="E133" s="49">
        <f>SUM(E84:E125,E129:E131)</f>
        <v>6</v>
      </c>
      <c r="F133" s="49">
        <f>SUM(F84:F125,F129:F131)</f>
        <v>10</v>
      </c>
      <c r="G133" s="49">
        <f aca="true" t="shared" si="3" ref="G133:Q133">SUM(G84:G125)</f>
        <v>24</v>
      </c>
      <c r="H133" s="52">
        <f t="shared" si="3"/>
        <v>18</v>
      </c>
      <c r="I133" s="49">
        <f t="shared" si="3"/>
        <v>76</v>
      </c>
      <c r="J133" s="49">
        <f t="shared" si="3"/>
        <v>57</v>
      </c>
      <c r="K133" s="49">
        <f t="shared" si="3"/>
        <v>124</v>
      </c>
      <c r="L133" s="49">
        <f t="shared" si="3"/>
        <v>31</v>
      </c>
      <c r="M133" s="49">
        <f t="shared" si="3"/>
        <v>133</v>
      </c>
      <c r="N133" s="49">
        <f t="shared" si="3"/>
        <v>16</v>
      </c>
      <c r="O133" s="49">
        <f t="shared" si="3"/>
        <v>140</v>
      </c>
      <c r="P133" s="49">
        <f t="shared" si="3"/>
        <v>0</v>
      </c>
      <c r="Q133" s="49">
        <f t="shared" si="3"/>
        <v>84</v>
      </c>
      <c r="R133" s="53"/>
      <c r="S133" s="54"/>
      <c r="T133" s="55"/>
      <c r="U133" s="55"/>
      <c r="V133" s="53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4"/>
      <c r="AI133" s="55"/>
      <c r="AJ133" s="55"/>
      <c r="AK133" s="55"/>
      <c r="AL133" s="55"/>
    </row>
    <row r="134" spans="3:34" ht="39" customHeight="1">
      <c r="C134" s="113" t="s">
        <v>142</v>
      </c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5"/>
    </row>
    <row r="135" spans="1:17" ht="26.25" customHeight="1">
      <c r="A135" s="25">
        <f>A82+A133</f>
        <v>29.416666666666664</v>
      </c>
      <c r="B135" s="56" t="s">
        <v>148</v>
      </c>
      <c r="C135" s="25">
        <f>C82+C133</f>
        <v>182</v>
      </c>
      <c r="D135" s="25">
        <f aca="true" t="shared" si="4" ref="D135:Q135">D82+D133</f>
        <v>166</v>
      </c>
      <c r="E135" s="25">
        <f t="shared" si="4"/>
        <v>12</v>
      </c>
      <c r="F135" s="25">
        <f t="shared" si="4"/>
        <v>22</v>
      </c>
      <c r="G135" s="25">
        <f t="shared" si="4"/>
        <v>53</v>
      </c>
      <c r="H135" s="25">
        <f t="shared" si="4"/>
        <v>45</v>
      </c>
      <c r="I135" s="25">
        <f t="shared" si="4"/>
        <v>214</v>
      </c>
      <c r="J135" s="25">
        <f t="shared" si="4"/>
        <v>138</v>
      </c>
      <c r="K135" s="25">
        <f t="shared" si="4"/>
        <v>358</v>
      </c>
      <c r="L135" s="25">
        <f t="shared" si="4"/>
        <v>73</v>
      </c>
      <c r="M135" s="25">
        <f t="shared" si="4"/>
        <v>355</v>
      </c>
      <c r="N135" s="25">
        <f t="shared" si="4"/>
        <v>60</v>
      </c>
      <c r="O135" s="25">
        <f t="shared" si="4"/>
        <v>350</v>
      </c>
      <c r="P135" s="25">
        <f t="shared" si="4"/>
        <v>8</v>
      </c>
      <c r="Q135" s="25">
        <f t="shared" si="4"/>
        <v>231</v>
      </c>
    </row>
    <row r="137" spans="2:8" ht="16.5">
      <c r="B137" s="42" t="s">
        <v>149</v>
      </c>
      <c r="D137" s="105">
        <f>SUM(C135:H135)</f>
        <v>480</v>
      </c>
      <c r="E137" s="105"/>
      <c r="F137" s="57"/>
      <c r="G137" s="57"/>
      <c r="H137" s="59"/>
    </row>
    <row r="138" spans="2:5" ht="16.5">
      <c r="B138" s="58" t="s">
        <v>150</v>
      </c>
      <c r="D138" s="105">
        <f>C135+E135+G135</f>
        <v>247</v>
      </c>
      <c r="E138" s="105"/>
    </row>
    <row r="139" spans="2:5" ht="16.5">
      <c r="B139" s="58" t="s">
        <v>151</v>
      </c>
      <c r="D139" s="105">
        <f>D135+F135+H135</f>
        <v>233</v>
      </c>
      <c r="E139" s="105"/>
    </row>
  </sheetData>
  <mergeCells count="40">
    <mergeCell ref="D138:E138"/>
    <mergeCell ref="D139:E139"/>
    <mergeCell ref="T1:U2"/>
    <mergeCell ref="AI2:AJ2"/>
    <mergeCell ref="AF2:AF3"/>
    <mergeCell ref="AG2:AG3"/>
    <mergeCell ref="R1:S2"/>
    <mergeCell ref="I1:Q1"/>
    <mergeCell ref="K2:K3"/>
    <mergeCell ref="L2:L3"/>
    <mergeCell ref="AK2:AL2"/>
    <mergeCell ref="D137:E137"/>
    <mergeCell ref="AI1:AL1"/>
    <mergeCell ref="V1:AH1"/>
    <mergeCell ref="V2:W2"/>
    <mergeCell ref="X2:Y2"/>
    <mergeCell ref="Z2:AA2"/>
    <mergeCell ref="AB2:AC2"/>
    <mergeCell ref="AD2:AD3"/>
    <mergeCell ref="AE2:AE3"/>
    <mergeCell ref="M2:M3"/>
    <mergeCell ref="N2:N3"/>
    <mergeCell ref="B1:B3"/>
    <mergeCell ref="A1:A3"/>
    <mergeCell ref="I2:I3"/>
    <mergeCell ref="J2:J3"/>
    <mergeCell ref="C1:H1"/>
    <mergeCell ref="C2:D2"/>
    <mergeCell ref="E2:F2"/>
    <mergeCell ref="G2:H2"/>
    <mergeCell ref="C126:Q127"/>
    <mergeCell ref="C134:AH134"/>
    <mergeCell ref="C81:AH81"/>
    <mergeCell ref="AH2:AH3"/>
    <mergeCell ref="C4:AH4"/>
    <mergeCell ref="C5:Q5"/>
    <mergeCell ref="I83:AH83"/>
    <mergeCell ref="O2:O3"/>
    <mergeCell ref="P2:P3"/>
    <mergeCell ref="Q2:Q3"/>
  </mergeCells>
  <printOptions gridLines="1"/>
  <pageMargins left="0.75" right="0.65" top="1" bottom="0.79" header="0.5" footer="0.5"/>
  <pageSetup horizontalDpi="300" verticalDpi="300" orientation="landscape" paperSize="9" r:id="rId1"/>
  <headerFooter alignWithMargins="0">
    <oddHeader>&amp;C&amp;"Arial,Bold"&amp;14MUHU REVISJON 1713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1">
      <selection activeCell="C63" sqref="C63"/>
    </sheetView>
  </sheetViews>
  <sheetFormatPr defaultColWidth="9.140625" defaultRowHeight="12.75"/>
  <cols>
    <col min="1" max="2" width="4.7109375" style="0" customWidth="1"/>
    <col min="3" max="3" width="18.7109375" style="0" customWidth="1"/>
    <col min="4" max="15" width="2.7109375" style="0" customWidth="1"/>
    <col min="16" max="18" width="3.28125" style="0" customWidth="1"/>
    <col min="19" max="19" width="3.57421875" style="0" customWidth="1"/>
    <col min="20" max="20" width="19.00390625" style="0" customWidth="1"/>
  </cols>
  <sheetData>
    <row r="1" spans="1:20" ht="12.75">
      <c r="A1" s="133" t="s">
        <v>5</v>
      </c>
      <c r="B1" s="133"/>
      <c r="C1" s="148" t="s">
        <v>4</v>
      </c>
      <c r="D1" s="106" t="s">
        <v>0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39" t="s">
        <v>161</v>
      </c>
      <c r="Q1" s="106"/>
      <c r="R1" s="107"/>
      <c r="S1" s="151" t="s">
        <v>164</v>
      </c>
      <c r="T1" s="133" t="s">
        <v>165</v>
      </c>
    </row>
    <row r="2" spans="1:20" ht="12.75">
      <c r="A2" s="134"/>
      <c r="B2" s="134"/>
      <c r="C2" s="149"/>
      <c r="D2" s="102" t="s">
        <v>1</v>
      </c>
      <c r="E2" s="102"/>
      <c r="F2" s="102"/>
      <c r="G2" s="102"/>
      <c r="H2" s="102" t="s">
        <v>2</v>
      </c>
      <c r="I2" s="102"/>
      <c r="J2" s="102"/>
      <c r="K2" s="102"/>
      <c r="L2" s="102" t="s">
        <v>3</v>
      </c>
      <c r="M2" s="102"/>
      <c r="N2" s="102"/>
      <c r="O2" s="102"/>
      <c r="P2" s="154" t="s">
        <v>159</v>
      </c>
      <c r="Q2" s="155"/>
      <c r="R2" s="163" t="s">
        <v>160</v>
      </c>
      <c r="S2" s="152"/>
      <c r="T2" s="134"/>
    </row>
    <row r="3" spans="1:20" ht="12.75">
      <c r="A3" s="146" t="s">
        <v>159</v>
      </c>
      <c r="B3" s="146" t="s">
        <v>160</v>
      </c>
      <c r="C3" s="149"/>
      <c r="D3" s="102" t="s">
        <v>6</v>
      </c>
      <c r="E3" s="102"/>
      <c r="F3" s="102" t="s">
        <v>7</v>
      </c>
      <c r="G3" s="102"/>
      <c r="H3" s="102" t="s">
        <v>6</v>
      </c>
      <c r="I3" s="102"/>
      <c r="J3" s="102" t="s">
        <v>7</v>
      </c>
      <c r="K3" s="102"/>
      <c r="L3" s="102" t="s">
        <v>6</v>
      </c>
      <c r="M3" s="102"/>
      <c r="N3" s="102" t="s">
        <v>7</v>
      </c>
      <c r="O3" s="102"/>
      <c r="P3" s="159" t="s">
        <v>162</v>
      </c>
      <c r="Q3" s="161" t="s">
        <v>163</v>
      </c>
      <c r="R3" s="164"/>
      <c r="S3" s="152"/>
      <c r="T3" s="134"/>
    </row>
    <row r="4" spans="1:20" ht="12.75">
      <c r="A4" s="147"/>
      <c r="B4" s="147"/>
      <c r="C4" s="150"/>
      <c r="D4" s="60" t="s">
        <v>159</v>
      </c>
      <c r="E4" s="60" t="s">
        <v>160</v>
      </c>
      <c r="F4" s="60" t="s">
        <v>159</v>
      </c>
      <c r="G4" s="60" t="s">
        <v>160</v>
      </c>
      <c r="H4" s="60" t="s">
        <v>159</v>
      </c>
      <c r="I4" s="60" t="s">
        <v>160</v>
      </c>
      <c r="J4" s="60" t="s">
        <v>159</v>
      </c>
      <c r="K4" s="60" t="s">
        <v>160</v>
      </c>
      <c r="L4" s="60" t="s">
        <v>159</v>
      </c>
      <c r="M4" s="60" t="s">
        <v>160</v>
      </c>
      <c r="N4" s="60" t="s">
        <v>159</v>
      </c>
      <c r="O4" s="60" t="s">
        <v>160</v>
      </c>
      <c r="P4" s="160"/>
      <c r="Q4" s="162"/>
      <c r="R4" s="165"/>
      <c r="S4" s="153"/>
      <c r="T4" s="135"/>
    </row>
    <row r="5" spans="1:19" ht="12.75">
      <c r="A5">
        <f>1/6</f>
        <v>0.16666666666666666</v>
      </c>
      <c r="B5">
        <f>1/6</f>
        <v>0.16666666666666666</v>
      </c>
      <c r="C5" t="s">
        <v>8</v>
      </c>
      <c r="D5" s="8">
        <v>1</v>
      </c>
      <c r="E5" s="33">
        <v>1</v>
      </c>
      <c r="F5">
        <v>1</v>
      </c>
      <c r="G5">
        <v>1</v>
      </c>
      <c r="K5">
        <v>1</v>
      </c>
      <c r="L5">
        <v>1</v>
      </c>
      <c r="M5">
        <v>1</v>
      </c>
      <c r="N5" s="33"/>
      <c r="O5" s="33">
        <v>1</v>
      </c>
      <c r="P5" s="7">
        <v>2</v>
      </c>
      <c r="Q5" s="9">
        <v>2</v>
      </c>
      <c r="R5" s="61"/>
      <c r="S5" s="2"/>
    </row>
    <row r="6" spans="1:19" ht="12.75">
      <c r="A6">
        <f>1/6</f>
        <v>0.16666666666666666</v>
      </c>
      <c r="B6">
        <f>1/6</f>
        <v>0.16666666666666666</v>
      </c>
      <c r="C6" t="s">
        <v>9</v>
      </c>
      <c r="D6" s="8">
        <v>1</v>
      </c>
      <c r="E6" s="33">
        <v>1</v>
      </c>
      <c r="F6">
        <v>1</v>
      </c>
      <c r="G6">
        <v>1</v>
      </c>
      <c r="N6" s="33">
        <v>1</v>
      </c>
      <c r="O6" s="33">
        <v>2</v>
      </c>
      <c r="P6" s="7">
        <v>2</v>
      </c>
      <c r="Q6" s="9">
        <v>2</v>
      </c>
      <c r="R6" s="62">
        <v>2</v>
      </c>
      <c r="S6" s="2" t="s">
        <v>166</v>
      </c>
    </row>
    <row r="7" spans="1:19" ht="12.75">
      <c r="A7">
        <f>1/4</f>
        <v>0.25</v>
      </c>
      <c r="B7" s="63">
        <f>1/3</f>
        <v>0.3333333333333333</v>
      </c>
      <c r="C7" t="s">
        <v>153</v>
      </c>
      <c r="D7" s="8">
        <v>2</v>
      </c>
      <c r="E7" s="33">
        <v>2</v>
      </c>
      <c r="F7">
        <v>1</v>
      </c>
      <c r="G7">
        <v>2</v>
      </c>
      <c r="M7">
        <v>1</v>
      </c>
      <c r="N7" s="33"/>
      <c r="O7" s="33"/>
      <c r="P7" s="7">
        <v>3</v>
      </c>
      <c r="Q7" s="9">
        <v>3</v>
      </c>
      <c r="R7" s="64">
        <v>4</v>
      </c>
      <c r="S7" s="2"/>
    </row>
    <row r="8" spans="1:19" ht="12.75">
      <c r="A8">
        <f>1/3</f>
        <v>0.3333333333333333</v>
      </c>
      <c r="B8" s="63">
        <f>1/6</f>
        <v>0.16666666666666666</v>
      </c>
      <c r="C8" t="s">
        <v>10</v>
      </c>
      <c r="D8" s="8">
        <v>2</v>
      </c>
      <c r="E8" s="33">
        <v>1</v>
      </c>
      <c r="F8">
        <v>2</v>
      </c>
      <c r="G8">
        <v>1</v>
      </c>
      <c r="H8">
        <v>1</v>
      </c>
      <c r="I8">
        <v>1</v>
      </c>
      <c r="N8" s="33">
        <v>1</v>
      </c>
      <c r="O8" s="33">
        <v>2</v>
      </c>
      <c r="P8" s="7">
        <v>4</v>
      </c>
      <c r="Q8" s="9">
        <v>4</v>
      </c>
      <c r="R8" s="64">
        <v>2</v>
      </c>
      <c r="S8" s="2"/>
    </row>
    <row r="9" spans="1:19" ht="12.75">
      <c r="A9">
        <f>1/2</f>
        <v>0.5</v>
      </c>
      <c r="B9" s="63">
        <f>1/3</f>
        <v>0.3333333333333333</v>
      </c>
      <c r="C9" t="s">
        <v>11</v>
      </c>
      <c r="D9" s="8">
        <v>3</v>
      </c>
      <c r="E9" s="33">
        <v>1</v>
      </c>
      <c r="F9">
        <v>3</v>
      </c>
      <c r="G9">
        <v>3</v>
      </c>
      <c r="I9">
        <v>2</v>
      </c>
      <c r="L9">
        <v>1</v>
      </c>
      <c r="M9">
        <v>1</v>
      </c>
      <c r="N9" s="33"/>
      <c r="O9" s="33"/>
      <c r="P9" s="7">
        <v>6</v>
      </c>
      <c r="Q9" s="9">
        <v>6</v>
      </c>
      <c r="R9" s="64">
        <v>4</v>
      </c>
      <c r="S9" s="2"/>
    </row>
    <row r="10" spans="1:19" ht="12.75">
      <c r="A10">
        <f>1/6</f>
        <v>0.16666666666666666</v>
      </c>
      <c r="B10" s="63">
        <f>1/4</f>
        <v>0.25</v>
      </c>
      <c r="C10" t="s">
        <v>12</v>
      </c>
      <c r="D10" s="8">
        <v>1</v>
      </c>
      <c r="E10" s="33">
        <v>1</v>
      </c>
      <c r="F10">
        <v>1</v>
      </c>
      <c r="G10">
        <v>2</v>
      </c>
      <c r="L10">
        <v>1</v>
      </c>
      <c r="M10">
        <v>1</v>
      </c>
      <c r="N10" s="33"/>
      <c r="O10" s="33">
        <v>3</v>
      </c>
      <c r="P10" s="7">
        <v>2</v>
      </c>
      <c r="Q10" s="9">
        <v>2</v>
      </c>
      <c r="R10" s="64">
        <v>3</v>
      </c>
      <c r="S10" s="2"/>
    </row>
    <row r="11" spans="1:19" ht="12.75">
      <c r="A11">
        <f>1/6</f>
        <v>0.16666666666666666</v>
      </c>
      <c r="B11">
        <f>1/6</f>
        <v>0.16666666666666666</v>
      </c>
      <c r="C11" t="s">
        <v>152</v>
      </c>
      <c r="D11" s="8">
        <v>1</v>
      </c>
      <c r="E11" s="33">
        <v>1</v>
      </c>
      <c r="F11">
        <v>1</v>
      </c>
      <c r="G11">
        <v>1</v>
      </c>
      <c r="N11" s="33"/>
      <c r="O11" s="33"/>
      <c r="P11" s="7">
        <v>2</v>
      </c>
      <c r="Q11" s="9">
        <v>2</v>
      </c>
      <c r="R11" s="62">
        <v>2</v>
      </c>
      <c r="S11" s="2"/>
    </row>
    <row r="12" spans="1:19" ht="12.75">
      <c r="A12">
        <f>1/6</f>
        <v>0.16666666666666666</v>
      </c>
      <c r="B12" s="63">
        <f>1/12</f>
        <v>0.08333333333333333</v>
      </c>
      <c r="C12" t="s">
        <v>13</v>
      </c>
      <c r="D12" s="8">
        <v>1</v>
      </c>
      <c r="E12" s="33"/>
      <c r="F12">
        <v>1</v>
      </c>
      <c r="G12">
        <v>1</v>
      </c>
      <c r="I12">
        <v>1</v>
      </c>
      <c r="N12" s="33">
        <v>1</v>
      </c>
      <c r="O12" s="33">
        <v>1</v>
      </c>
      <c r="P12" s="7">
        <v>2</v>
      </c>
      <c r="Q12" s="9">
        <v>2</v>
      </c>
      <c r="R12" s="64">
        <v>1</v>
      </c>
      <c r="S12" s="2"/>
    </row>
    <row r="13" spans="1:19" ht="12.75">
      <c r="A13">
        <f>1/6</f>
        <v>0.16666666666666666</v>
      </c>
      <c r="B13">
        <f>1/6</f>
        <v>0.16666666666666666</v>
      </c>
      <c r="C13" t="s">
        <v>14</v>
      </c>
      <c r="D13" s="8">
        <v>1</v>
      </c>
      <c r="E13" s="33">
        <v>1</v>
      </c>
      <c r="F13">
        <v>1</v>
      </c>
      <c r="G13">
        <v>1</v>
      </c>
      <c r="L13">
        <v>1</v>
      </c>
      <c r="M13">
        <v>1</v>
      </c>
      <c r="N13" s="33"/>
      <c r="O13" s="33"/>
      <c r="P13" s="7">
        <v>2</v>
      </c>
      <c r="Q13" s="9">
        <v>2</v>
      </c>
      <c r="R13" s="62">
        <v>2</v>
      </c>
      <c r="S13" s="2"/>
    </row>
    <row r="14" spans="1:19" ht="12.75">
      <c r="A14">
        <f>1/6</f>
        <v>0.16666666666666666</v>
      </c>
      <c r="B14">
        <f>1/6</f>
        <v>0.16666666666666666</v>
      </c>
      <c r="C14" t="s">
        <v>15</v>
      </c>
      <c r="D14" s="8">
        <v>1</v>
      </c>
      <c r="E14" s="33">
        <v>1</v>
      </c>
      <c r="F14">
        <v>1</v>
      </c>
      <c r="G14">
        <v>1</v>
      </c>
      <c r="J14">
        <v>1</v>
      </c>
      <c r="K14">
        <v>1</v>
      </c>
      <c r="N14" s="33">
        <v>1</v>
      </c>
      <c r="O14" s="33">
        <v>2</v>
      </c>
      <c r="P14" s="7">
        <v>2</v>
      </c>
      <c r="Q14" s="9">
        <v>2</v>
      </c>
      <c r="R14" s="62">
        <v>2</v>
      </c>
      <c r="S14" s="2" t="s">
        <v>166</v>
      </c>
    </row>
    <row r="15" spans="1:20" ht="12.75">
      <c r="A15">
        <f>1/3</f>
        <v>0.3333333333333333</v>
      </c>
      <c r="B15">
        <f>1/3</f>
        <v>0.3333333333333333</v>
      </c>
      <c r="C15" t="s">
        <v>16</v>
      </c>
      <c r="D15" s="8">
        <v>2</v>
      </c>
      <c r="E15" s="33">
        <v>2</v>
      </c>
      <c r="F15">
        <v>2</v>
      </c>
      <c r="G15">
        <v>2</v>
      </c>
      <c r="J15">
        <v>1</v>
      </c>
      <c r="K15">
        <v>2</v>
      </c>
      <c r="L15">
        <v>1</v>
      </c>
      <c r="M15">
        <v>3</v>
      </c>
      <c r="N15" s="33"/>
      <c r="O15" s="33"/>
      <c r="P15" s="7">
        <v>4</v>
      </c>
      <c r="Q15" s="9">
        <v>4</v>
      </c>
      <c r="R15" s="62">
        <v>4</v>
      </c>
      <c r="S15" s="2"/>
      <c r="T15" s="65" t="s">
        <v>167</v>
      </c>
    </row>
    <row r="16" spans="1:19" ht="12.75">
      <c r="A16">
        <f>1/4</f>
        <v>0.25</v>
      </c>
      <c r="B16">
        <f>1/4</f>
        <v>0.25</v>
      </c>
      <c r="C16" t="s">
        <v>158</v>
      </c>
      <c r="D16" s="8">
        <v>2</v>
      </c>
      <c r="E16" s="33">
        <v>2</v>
      </c>
      <c r="F16">
        <v>1</v>
      </c>
      <c r="G16">
        <v>1</v>
      </c>
      <c r="L16">
        <v>1</v>
      </c>
      <c r="M16">
        <v>1</v>
      </c>
      <c r="N16" s="33"/>
      <c r="O16" s="33">
        <v>1</v>
      </c>
      <c r="P16" s="7">
        <v>3</v>
      </c>
      <c r="Q16" s="9">
        <v>3</v>
      </c>
      <c r="R16" s="62">
        <v>3</v>
      </c>
      <c r="S16" s="2"/>
    </row>
    <row r="17" spans="1:19" ht="12.75">
      <c r="A17">
        <f>1/6</f>
        <v>0.16666666666666666</v>
      </c>
      <c r="B17">
        <f>1/6</f>
        <v>0.16666666666666666</v>
      </c>
      <c r="C17" t="s">
        <v>17</v>
      </c>
      <c r="D17" s="8">
        <v>1</v>
      </c>
      <c r="E17" s="33">
        <v>1</v>
      </c>
      <c r="F17">
        <v>1</v>
      </c>
      <c r="G17">
        <v>1</v>
      </c>
      <c r="N17" s="33"/>
      <c r="O17" s="33">
        <v>1</v>
      </c>
      <c r="P17" s="7">
        <v>2</v>
      </c>
      <c r="Q17" s="9">
        <v>2</v>
      </c>
      <c r="R17" s="62">
        <v>2</v>
      </c>
      <c r="S17" s="2"/>
    </row>
    <row r="18" spans="1:19" ht="12.75">
      <c r="A18">
        <f>1/3</f>
        <v>0.3333333333333333</v>
      </c>
      <c r="B18" s="63">
        <f>5/12</f>
        <v>0.4166666666666667</v>
      </c>
      <c r="C18" t="s">
        <v>19</v>
      </c>
      <c r="D18" s="8">
        <v>2</v>
      </c>
      <c r="E18" s="33">
        <v>3</v>
      </c>
      <c r="F18">
        <v>2</v>
      </c>
      <c r="G18">
        <v>2</v>
      </c>
      <c r="J18">
        <v>1</v>
      </c>
      <c r="K18">
        <v>1</v>
      </c>
      <c r="M18">
        <v>1</v>
      </c>
      <c r="N18" s="33"/>
      <c r="O18" s="33">
        <v>1</v>
      </c>
      <c r="P18" s="7">
        <v>4</v>
      </c>
      <c r="Q18" s="9">
        <v>4</v>
      </c>
      <c r="R18" s="64">
        <v>5</v>
      </c>
      <c r="S18" s="2"/>
    </row>
    <row r="19" spans="1:19" ht="12.75">
      <c r="A19">
        <f>1/4</f>
        <v>0.25</v>
      </c>
      <c r="B19" s="63">
        <f>1/6</f>
        <v>0.16666666666666666</v>
      </c>
      <c r="C19" t="s">
        <v>154</v>
      </c>
      <c r="D19" s="8">
        <v>1</v>
      </c>
      <c r="E19" s="33"/>
      <c r="F19">
        <v>2</v>
      </c>
      <c r="G19">
        <v>2</v>
      </c>
      <c r="H19">
        <v>1</v>
      </c>
      <c r="I19">
        <v>1</v>
      </c>
      <c r="M19">
        <v>2</v>
      </c>
      <c r="N19" s="33">
        <v>1</v>
      </c>
      <c r="O19" s="33">
        <v>1</v>
      </c>
      <c r="P19" s="7">
        <v>3</v>
      </c>
      <c r="Q19" s="9">
        <v>3</v>
      </c>
      <c r="R19" s="64">
        <v>2</v>
      </c>
      <c r="S19" s="2" t="s">
        <v>166</v>
      </c>
    </row>
    <row r="20" spans="1:19" ht="12.75">
      <c r="A20" s="33">
        <f>1/6</f>
        <v>0.16666666666666666</v>
      </c>
      <c r="B20" s="33">
        <f>1/6</f>
        <v>0.16666666666666666</v>
      </c>
      <c r="C20" s="33" t="s">
        <v>18</v>
      </c>
      <c r="D20" s="8">
        <v>1</v>
      </c>
      <c r="E20" s="33">
        <v>1</v>
      </c>
      <c r="F20" s="33">
        <v>1</v>
      </c>
      <c r="G20" s="33">
        <v>1</v>
      </c>
      <c r="H20" s="33"/>
      <c r="I20" s="33"/>
      <c r="J20" s="33"/>
      <c r="K20" s="33"/>
      <c r="L20" s="33"/>
      <c r="M20" s="33"/>
      <c r="N20" s="33"/>
      <c r="O20" s="33"/>
      <c r="P20" s="7">
        <v>2</v>
      </c>
      <c r="Q20" s="9">
        <v>2</v>
      </c>
      <c r="R20" s="62">
        <v>2</v>
      </c>
      <c r="S20" s="2" t="s">
        <v>166</v>
      </c>
    </row>
    <row r="21" spans="1:19" ht="12.75">
      <c r="A21">
        <f>1/6</f>
        <v>0.16666666666666666</v>
      </c>
      <c r="B21" s="33">
        <f>1/6</f>
        <v>0.16666666666666666</v>
      </c>
      <c r="C21" t="s">
        <v>35</v>
      </c>
      <c r="D21" s="8">
        <v>1</v>
      </c>
      <c r="E21" s="33">
        <v>1</v>
      </c>
      <c r="F21">
        <v>1</v>
      </c>
      <c r="G21">
        <v>1</v>
      </c>
      <c r="M21">
        <v>1</v>
      </c>
      <c r="N21" s="33"/>
      <c r="O21" s="33"/>
      <c r="P21" s="7">
        <v>2</v>
      </c>
      <c r="Q21" s="9">
        <v>2</v>
      </c>
      <c r="R21" s="62">
        <v>2</v>
      </c>
      <c r="S21" s="2"/>
    </row>
    <row r="22" spans="1:19" ht="12.75">
      <c r="A22">
        <f>1/6</f>
        <v>0.16666666666666666</v>
      </c>
      <c r="B22" s="33">
        <f>1/6</f>
        <v>0.16666666666666666</v>
      </c>
      <c r="C22" t="s">
        <v>37</v>
      </c>
      <c r="D22" s="8">
        <v>1</v>
      </c>
      <c r="E22" s="33">
        <v>1</v>
      </c>
      <c r="F22">
        <v>1</v>
      </c>
      <c r="G22">
        <v>1</v>
      </c>
      <c r="J22">
        <v>1</v>
      </c>
      <c r="L22">
        <v>1</v>
      </c>
      <c r="M22">
        <v>2</v>
      </c>
      <c r="N22" s="33"/>
      <c r="O22" s="33"/>
      <c r="P22" s="7">
        <v>2</v>
      </c>
      <c r="Q22" s="9">
        <v>2</v>
      </c>
      <c r="R22" s="62">
        <v>2</v>
      </c>
      <c r="S22" s="2"/>
    </row>
    <row r="23" spans="1:19" ht="12.75">
      <c r="A23">
        <f>1/4</f>
        <v>0.25</v>
      </c>
      <c r="B23">
        <f>1/4</f>
        <v>0.25</v>
      </c>
      <c r="C23" t="s">
        <v>40</v>
      </c>
      <c r="D23" s="8">
        <v>2</v>
      </c>
      <c r="E23" s="33">
        <v>2</v>
      </c>
      <c r="F23">
        <v>1</v>
      </c>
      <c r="G23">
        <v>1</v>
      </c>
      <c r="N23" s="33"/>
      <c r="O23" s="33"/>
      <c r="P23" s="7">
        <v>3</v>
      </c>
      <c r="Q23" s="9">
        <v>3</v>
      </c>
      <c r="R23" s="62">
        <v>3</v>
      </c>
      <c r="S23" s="2"/>
    </row>
    <row r="24" spans="1:19" ht="12.75">
      <c r="A24">
        <f>1/4</f>
        <v>0.25</v>
      </c>
      <c r="B24" s="66">
        <f>1/6</f>
        <v>0.16666666666666666</v>
      </c>
      <c r="C24" t="s">
        <v>43</v>
      </c>
      <c r="D24" s="8">
        <v>2</v>
      </c>
      <c r="E24" s="33">
        <v>1</v>
      </c>
      <c r="F24">
        <v>1</v>
      </c>
      <c r="G24">
        <v>1</v>
      </c>
      <c r="K24">
        <v>1</v>
      </c>
      <c r="M24">
        <v>2</v>
      </c>
      <c r="N24" s="33"/>
      <c r="O24" s="33">
        <v>1</v>
      </c>
      <c r="P24" s="7">
        <v>3</v>
      </c>
      <c r="Q24" s="9">
        <v>3</v>
      </c>
      <c r="R24" s="64">
        <v>2</v>
      </c>
      <c r="S24" s="2" t="s">
        <v>166</v>
      </c>
    </row>
    <row r="25" spans="1:19" ht="12.75">
      <c r="A25">
        <f>1/6</f>
        <v>0.16666666666666666</v>
      </c>
      <c r="B25">
        <f>1/6</f>
        <v>0.16666666666666666</v>
      </c>
      <c r="C25" t="s">
        <v>39</v>
      </c>
      <c r="D25" s="8">
        <v>1</v>
      </c>
      <c r="E25" s="33">
        <v>1</v>
      </c>
      <c r="F25">
        <v>1</v>
      </c>
      <c r="G25">
        <v>1</v>
      </c>
      <c r="J25">
        <v>1</v>
      </c>
      <c r="K25">
        <v>1</v>
      </c>
      <c r="N25" s="33"/>
      <c r="O25" s="33"/>
      <c r="P25" s="7">
        <v>2</v>
      </c>
      <c r="Q25" s="9">
        <v>2</v>
      </c>
      <c r="R25" s="62">
        <v>2</v>
      </c>
      <c r="S25" s="2" t="s">
        <v>166</v>
      </c>
    </row>
    <row r="26" spans="1:19" ht="12.75">
      <c r="A26">
        <f>1/4</f>
        <v>0.25</v>
      </c>
      <c r="B26" s="63">
        <f>1/3</f>
        <v>0.3333333333333333</v>
      </c>
      <c r="C26" t="s">
        <v>38</v>
      </c>
      <c r="D26" s="8">
        <v>2</v>
      </c>
      <c r="E26" s="33">
        <v>2</v>
      </c>
      <c r="F26">
        <v>1</v>
      </c>
      <c r="G26">
        <v>2</v>
      </c>
      <c r="N26" s="33">
        <v>1</v>
      </c>
      <c r="O26" s="33">
        <v>2</v>
      </c>
      <c r="P26" s="7">
        <v>3</v>
      </c>
      <c r="Q26" s="9">
        <v>3</v>
      </c>
      <c r="R26" s="64">
        <v>4</v>
      </c>
      <c r="S26" s="2" t="s">
        <v>166</v>
      </c>
    </row>
    <row r="27" spans="1:19" ht="12.75">
      <c r="A27">
        <f>7/12</f>
        <v>0.5833333333333334</v>
      </c>
      <c r="B27" s="63">
        <f>5/12</f>
        <v>0.4166666666666667</v>
      </c>
      <c r="C27" t="s">
        <v>36</v>
      </c>
      <c r="D27" s="8">
        <v>4</v>
      </c>
      <c r="E27" s="33">
        <v>1</v>
      </c>
      <c r="F27">
        <v>3</v>
      </c>
      <c r="G27">
        <v>3</v>
      </c>
      <c r="I27">
        <v>2</v>
      </c>
      <c r="M27">
        <v>1</v>
      </c>
      <c r="N27" s="33"/>
      <c r="O27" s="33"/>
      <c r="P27" s="7">
        <v>7</v>
      </c>
      <c r="Q27" s="9">
        <v>7</v>
      </c>
      <c r="R27" s="64">
        <v>5</v>
      </c>
      <c r="S27" s="2"/>
    </row>
    <row r="28" spans="1:19" ht="12.75">
      <c r="A28">
        <f>1/4</f>
        <v>0.25</v>
      </c>
      <c r="B28">
        <f>1/4</f>
        <v>0.25</v>
      </c>
      <c r="C28" t="s">
        <v>41</v>
      </c>
      <c r="D28" s="8">
        <v>2</v>
      </c>
      <c r="E28" s="33">
        <v>2</v>
      </c>
      <c r="F28">
        <v>1</v>
      </c>
      <c r="G28">
        <v>1</v>
      </c>
      <c r="K28">
        <v>1</v>
      </c>
      <c r="L28">
        <v>1</v>
      </c>
      <c r="M28">
        <v>1</v>
      </c>
      <c r="N28" s="33"/>
      <c r="O28" s="33">
        <v>1</v>
      </c>
      <c r="P28" s="7">
        <v>3</v>
      </c>
      <c r="Q28" s="9">
        <v>3</v>
      </c>
      <c r="R28" s="64">
        <v>2</v>
      </c>
      <c r="S28" s="2"/>
    </row>
    <row r="29" spans="1:20" ht="12.75">
      <c r="A29">
        <f>1/4</f>
        <v>0.25</v>
      </c>
      <c r="B29" s="63">
        <f>1/3</f>
        <v>0.3333333333333333</v>
      </c>
      <c r="C29" t="s">
        <v>42</v>
      </c>
      <c r="D29" s="8">
        <v>2</v>
      </c>
      <c r="E29" s="33">
        <v>2</v>
      </c>
      <c r="F29">
        <v>1</v>
      </c>
      <c r="G29">
        <v>2</v>
      </c>
      <c r="L29">
        <v>1</v>
      </c>
      <c r="M29">
        <v>1</v>
      </c>
      <c r="N29" s="33">
        <v>1</v>
      </c>
      <c r="O29" s="33">
        <v>1</v>
      </c>
      <c r="P29" s="7">
        <v>3</v>
      </c>
      <c r="Q29" s="9">
        <v>3</v>
      </c>
      <c r="R29" s="64">
        <v>4</v>
      </c>
      <c r="S29" s="2"/>
      <c r="T29" t="s">
        <v>168</v>
      </c>
    </row>
    <row r="30" spans="1:19" ht="12.75">
      <c r="A30">
        <f>1/6</f>
        <v>0.16666666666666666</v>
      </c>
      <c r="B30">
        <f>1/6</f>
        <v>0.16666666666666666</v>
      </c>
      <c r="C30" t="s">
        <v>155</v>
      </c>
      <c r="D30" s="8">
        <v>1</v>
      </c>
      <c r="E30" s="33">
        <v>1</v>
      </c>
      <c r="F30">
        <v>1</v>
      </c>
      <c r="G30">
        <v>1</v>
      </c>
      <c r="N30" s="33">
        <v>1</v>
      </c>
      <c r="O30" s="33">
        <v>2</v>
      </c>
      <c r="P30" s="7">
        <v>2</v>
      </c>
      <c r="Q30" s="9">
        <v>2</v>
      </c>
      <c r="R30" s="62">
        <v>2</v>
      </c>
      <c r="S30" s="2" t="s">
        <v>166</v>
      </c>
    </row>
    <row r="31" spans="1:19" ht="12.75">
      <c r="A31">
        <f>1/6</f>
        <v>0.16666666666666666</v>
      </c>
      <c r="B31">
        <f>1/6</f>
        <v>0.16666666666666666</v>
      </c>
      <c r="C31" t="s">
        <v>44</v>
      </c>
      <c r="D31" s="8">
        <v>1</v>
      </c>
      <c r="E31" s="33">
        <v>1</v>
      </c>
      <c r="F31">
        <v>1</v>
      </c>
      <c r="G31">
        <v>1</v>
      </c>
      <c r="J31">
        <v>1</v>
      </c>
      <c r="K31">
        <v>1</v>
      </c>
      <c r="N31" s="33">
        <v>1</v>
      </c>
      <c r="O31" s="33">
        <v>2</v>
      </c>
      <c r="P31" s="7">
        <v>2</v>
      </c>
      <c r="Q31" s="9">
        <v>2</v>
      </c>
      <c r="R31" s="62">
        <v>2</v>
      </c>
      <c r="S31" s="2"/>
    </row>
    <row r="32" spans="1:19" ht="12.75">
      <c r="A32">
        <f>1/4</f>
        <v>0.25</v>
      </c>
      <c r="B32" s="63">
        <f>1/3</f>
        <v>0.3333333333333333</v>
      </c>
      <c r="C32" t="s">
        <v>45</v>
      </c>
      <c r="D32" s="8">
        <v>2</v>
      </c>
      <c r="E32" s="33">
        <v>3</v>
      </c>
      <c r="F32">
        <v>1</v>
      </c>
      <c r="G32">
        <v>1</v>
      </c>
      <c r="K32">
        <v>1</v>
      </c>
      <c r="L32">
        <v>1</v>
      </c>
      <c r="N32" s="33"/>
      <c r="O32" s="33">
        <v>1</v>
      </c>
      <c r="P32" s="7">
        <v>3</v>
      </c>
      <c r="Q32" s="9">
        <v>3</v>
      </c>
      <c r="R32" s="64">
        <v>4</v>
      </c>
      <c r="S32" s="2"/>
    </row>
    <row r="33" spans="1:19" ht="12.75">
      <c r="A33">
        <f>1/6</f>
        <v>0.16666666666666666</v>
      </c>
      <c r="B33">
        <f>1/6</f>
        <v>0.16666666666666666</v>
      </c>
      <c r="C33" t="s">
        <v>169</v>
      </c>
      <c r="D33" s="8">
        <v>1</v>
      </c>
      <c r="E33" s="33">
        <v>1</v>
      </c>
      <c r="F33">
        <v>1</v>
      </c>
      <c r="G33">
        <v>1</v>
      </c>
      <c r="M33">
        <v>1</v>
      </c>
      <c r="N33" s="33"/>
      <c r="O33" s="33">
        <v>1</v>
      </c>
      <c r="P33" s="7">
        <v>2</v>
      </c>
      <c r="Q33" s="9">
        <v>2</v>
      </c>
      <c r="R33" s="62">
        <v>2</v>
      </c>
      <c r="S33" s="2" t="s">
        <v>166</v>
      </c>
    </row>
    <row r="34" spans="1:19" ht="12.75">
      <c r="A34">
        <f>5/12</f>
        <v>0.4166666666666667</v>
      </c>
      <c r="B34" s="63">
        <f>1/4</f>
        <v>0.25</v>
      </c>
      <c r="C34" t="s">
        <v>47</v>
      </c>
      <c r="D34" s="8">
        <v>2</v>
      </c>
      <c r="E34" s="33">
        <v>1</v>
      </c>
      <c r="F34">
        <v>3</v>
      </c>
      <c r="G34">
        <v>2</v>
      </c>
      <c r="I34">
        <v>1</v>
      </c>
      <c r="K34">
        <v>1</v>
      </c>
      <c r="M34">
        <v>1</v>
      </c>
      <c r="N34" s="33"/>
      <c r="O34" s="33"/>
      <c r="P34" s="7">
        <v>5</v>
      </c>
      <c r="Q34" s="9">
        <v>5</v>
      </c>
      <c r="R34" s="64">
        <v>3</v>
      </c>
      <c r="S34" s="2"/>
    </row>
    <row r="35" spans="1:19" ht="12.75">
      <c r="A35">
        <f>1/4</f>
        <v>0.25</v>
      </c>
      <c r="B35">
        <f>1/4</f>
        <v>0.25</v>
      </c>
      <c r="C35" t="s">
        <v>53</v>
      </c>
      <c r="D35" s="8">
        <v>2</v>
      </c>
      <c r="E35" s="33">
        <v>2</v>
      </c>
      <c r="F35">
        <v>1</v>
      </c>
      <c r="G35">
        <v>1</v>
      </c>
      <c r="N35" s="33">
        <v>1</v>
      </c>
      <c r="O35" s="33">
        <v>1</v>
      </c>
      <c r="P35" s="7"/>
      <c r="Q35" s="9"/>
      <c r="R35" s="64">
        <v>3</v>
      </c>
      <c r="S35" s="2"/>
    </row>
    <row r="36" spans="1:20" ht="12.75">
      <c r="A36">
        <f>1/3</f>
        <v>0.3333333333333333</v>
      </c>
      <c r="B36">
        <f>1/3</f>
        <v>0.3333333333333333</v>
      </c>
      <c r="C36" t="s">
        <v>52</v>
      </c>
      <c r="D36" s="8">
        <v>2</v>
      </c>
      <c r="E36" s="33">
        <v>2</v>
      </c>
      <c r="F36">
        <v>2</v>
      </c>
      <c r="G36">
        <v>2</v>
      </c>
      <c r="K36">
        <v>1</v>
      </c>
      <c r="L36">
        <v>1</v>
      </c>
      <c r="M36">
        <v>2</v>
      </c>
      <c r="N36" s="33">
        <v>1</v>
      </c>
      <c r="O36" s="33">
        <v>2</v>
      </c>
      <c r="P36" s="7"/>
      <c r="Q36" s="9"/>
      <c r="R36" s="64">
        <v>4</v>
      </c>
      <c r="S36" s="2" t="s">
        <v>166</v>
      </c>
      <c r="T36" s="156" t="s">
        <v>171</v>
      </c>
    </row>
    <row r="37" spans="1:20" ht="12.75">
      <c r="A37">
        <f>5/12</f>
        <v>0.4166666666666667</v>
      </c>
      <c r="B37">
        <f>5/12</f>
        <v>0.4166666666666667</v>
      </c>
      <c r="C37" t="s">
        <v>51</v>
      </c>
      <c r="D37" s="8">
        <v>2</v>
      </c>
      <c r="E37" s="33">
        <v>2</v>
      </c>
      <c r="F37">
        <v>3</v>
      </c>
      <c r="G37">
        <v>3</v>
      </c>
      <c r="K37">
        <v>1</v>
      </c>
      <c r="M37">
        <v>2</v>
      </c>
      <c r="N37" s="33">
        <v>1</v>
      </c>
      <c r="O37" s="33">
        <v>1</v>
      </c>
      <c r="P37" s="7"/>
      <c r="Q37" s="9"/>
      <c r="R37" s="64">
        <v>5</v>
      </c>
      <c r="S37" s="2" t="s">
        <v>166</v>
      </c>
      <c r="T37" s="156"/>
    </row>
    <row r="38" spans="1:19" ht="12.75">
      <c r="A38">
        <f>1/4</f>
        <v>0.25</v>
      </c>
      <c r="B38" s="63">
        <f>1/3</f>
        <v>0.3333333333333333</v>
      </c>
      <c r="C38" t="s">
        <v>50</v>
      </c>
      <c r="D38" s="8">
        <v>2</v>
      </c>
      <c r="E38" s="33">
        <v>2</v>
      </c>
      <c r="F38">
        <v>1</v>
      </c>
      <c r="G38">
        <v>2</v>
      </c>
      <c r="N38" s="33"/>
      <c r="O38" s="33"/>
      <c r="P38" s="7">
        <v>3</v>
      </c>
      <c r="Q38" s="9">
        <v>3</v>
      </c>
      <c r="R38" s="64">
        <v>4</v>
      </c>
      <c r="S38" s="2" t="s">
        <v>166</v>
      </c>
    </row>
    <row r="39" spans="1:19" ht="12.75">
      <c r="A39">
        <f>1/3</f>
        <v>0.3333333333333333</v>
      </c>
      <c r="B39">
        <f>1/3</f>
        <v>0.3333333333333333</v>
      </c>
      <c r="C39" t="s">
        <v>49</v>
      </c>
      <c r="D39" s="8">
        <v>2</v>
      </c>
      <c r="E39" s="33">
        <v>2</v>
      </c>
      <c r="F39">
        <v>2</v>
      </c>
      <c r="G39">
        <v>2</v>
      </c>
      <c r="J39">
        <v>1</v>
      </c>
      <c r="K39">
        <v>1</v>
      </c>
      <c r="L39">
        <v>1</v>
      </c>
      <c r="M39">
        <v>2</v>
      </c>
      <c r="N39" s="33">
        <v>1</v>
      </c>
      <c r="O39" s="33">
        <v>1</v>
      </c>
      <c r="P39" s="7">
        <v>4</v>
      </c>
      <c r="Q39" s="9">
        <v>4</v>
      </c>
      <c r="R39" s="62">
        <v>4</v>
      </c>
      <c r="S39" s="2"/>
    </row>
    <row r="40" spans="1:19" ht="12.75">
      <c r="A40" s="33">
        <f>5/12</f>
        <v>0.4166666666666667</v>
      </c>
      <c r="B40" s="66">
        <f>1/2</f>
        <v>0.5</v>
      </c>
      <c r="C40" s="33" t="s">
        <v>48</v>
      </c>
      <c r="D40" s="8">
        <v>3</v>
      </c>
      <c r="E40" s="33">
        <v>3</v>
      </c>
      <c r="F40" s="33">
        <v>2</v>
      </c>
      <c r="G40" s="33">
        <v>3</v>
      </c>
      <c r="H40" s="33"/>
      <c r="I40" s="33"/>
      <c r="J40" s="33"/>
      <c r="K40" s="33"/>
      <c r="L40" s="33">
        <v>1</v>
      </c>
      <c r="M40" s="33">
        <v>2</v>
      </c>
      <c r="N40" s="33">
        <v>1</v>
      </c>
      <c r="O40" s="33">
        <v>2</v>
      </c>
      <c r="P40" s="7">
        <v>5</v>
      </c>
      <c r="Q40" s="9">
        <v>5</v>
      </c>
      <c r="R40" s="64">
        <v>6</v>
      </c>
      <c r="S40" s="2"/>
    </row>
    <row r="41" spans="1:20" ht="12.75">
      <c r="A41">
        <f>1/3</f>
        <v>0.3333333333333333</v>
      </c>
      <c r="B41">
        <f>1/3</f>
        <v>0.3333333333333333</v>
      </c>
      <c r="C41" t="s">
        <v>170</v>
      </c>
      <c r="D41" s="8">
        <v>2</v>
      </c>
      <c r="E41" s="33">
        <v>2</v>
      </c>
      <c r="F41">
        <v>2</v>
      </c>
      <c r="G41">
        <v>2</v>
      </c>
      <c r="J41">
        <v>1</v>
      </c>
      <c r="N41" s="33"/>
      <c r="O41" s="33">
        <v>1</v>
      </c>
      <c r="P41" s="7">
        <v>4</v>
      </c>
      <c r="Q41" s="9">
        <v>4</v>
      </c>
      <c r="R41" s="62">
        <v>4</v>
      </c>
      <c r="S41" s="2"/>
      <c r="T41" s="65" t="s">
        <v>175</v>
      </c>
    </row>
    <row r="42" spans="1:19" ht="12.75">
      <c r="A42">
        <f>1/6</f>
        <v>0.16666666666666666</v>
      </c>
      <c r="B42">
        <f>1/6</f>
        <v>0.16666666666666666</v>
      </c>
      <c r="C42" t="s">
        <v>59</v>
      </c>
      <c r="D42" s="8">
        <v>1</v>
      </c>
      <c r="E42" s="33">
        <v>1</v>
      </c>
      <c r="F42">
        <v>1</v>
      </c>
      <c r="G42">
        <v>1</v>
      </c>
      <c r="L42">
        <v>1</v>
      </c>
      <c r="M42">
        <v>2</v>
      </c>
      <c r="N42" s="33"/>
      <c r="O42" s="33"/>
      <c r="P42" s="7">
        <v>2</v>
      </c>
      <c r="Q42" s="9">
        <v>2</v>
      </c>
      <c r="R42" s="62">
        <v>2</v>
      </c>
      <c r="S42" s="2" t="s">
        <v>166</v>
      </c>
    </row>
    <row r="43" spans="1:19" ht="12.75">
      <c r="A43">
        <f>1/4</f>
        <v>0.25</v>
      </c>
      <c r="B43">
        <f>1/4</f>
        <v>0.25</v>
      </c>
      <c r="C43" t="s">
        <v>72</v>
      </c>
      <c r="D43" s="8">
        <v>2</v>
      </c>
      <c r="E43" s="33">
        <v>2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2</v>
      </c>
      <c r="N43" s="33"/>
      <c r="O43" s="33"/>
      <c r="P43" s="7">
        <v>3</v>
      </c>
      <c r="Q43" s="9">
        <v>3</v>
      </c>
      <c r="R43" s="62">
        <v>3</v>
      </c>
      <c r="S43" s="2"/>
    </row>
    <row r="44" spans="1:20" ht="12.75">
      <c r="A44">
        <f>1/4</f>
        <v>0.25</v>
      </c>
      <c r="B44" s="63">
        <f>1/3</f>
        <v>0.3333333333333333</v>
      </c>
      <c r="C44" t="s">
        <v>58</v>
      </c>
      <c r="D44" s="8">
        <v>1</v>
      </c>
      <c r="E44" s="33">
        <v>1</v>
      </c>
      <c r="F44">
        <v>2</v>
      </c>
      <c r="G44">
        <v>3</v>
      </c>
      <c r="K44">
        <v>1</v>
      </c>
      <c r="L44">
        <v>1</v>
      </c>
      <c r="M44">
        <v>2</v>
      </c>
      <c r="N44" s="33"/>
      <c r="O44" s="33"/>
      <c r="P44" s="7">
        <v>3</v>
      </c>
      <c r="Q44" s="9">
        <v>3</v>
      </c>
      <c r="R44" s="64">
        <v>4</v>
      </c>
      <c r="S44" s="2"/>
      <c r="T44" s="65" t="s">
        <v>172</v>
      </c>
    </row>
    <row r="45" spans="1:20" ht="12.75">
      <c r="A45">
        <f>1/4</f>
        <v>0.25</v>
      </c>
      <c r="B45">
        <f>1/4</f>
        <v>0.25</v>
      </c>
      <c r="C45" t="s">
        <v>57</v>
      </c>
      <c r="D45" s="8">
        <v>2</v>
      </c>
      <c r="E45" s="33">
        <v>1</v>
      </c>
      <c r="F45">
        <v>1</v>
      </c>
      <c r="G45">
        <v>2</v>
      </c>
      <c r="I45">
        <v>1</v>
      </c>
      <c r="N45" s="33"/>
      <c r="O45" s="33">
        <v>1</v>
      </c>
      <c r="P45" s="7">
        <v>3</v>
      </c>
      <c r="Q45" s="9">
        <v>3</v>
      </c>
      <c r="R45" s="62">
        <v>3</v>
      </c>
      <c r="S45" s="2"/>
      <c r="T45" s="65" t="s">
        <v>172</v>
      </c>
    </row>
    <row r="46" spans="1:19" ht="12.75">
      <c r="A46">
        <f>1/6</f>
        <v>0.16666666666666666</v>
      </c>
      <c r="B46">
        <f>1/6</f>
        <v>0.16666666666666666</v>
      </c>
      <c r="C46" t="s">
        <v>56</v>
      </c>
      <c r="D46" s="8">
        <v>1</v>
      </c>
      <c r="E46" s="33">
        <v>1</v>
      </c>
      <c r="F46">
        <v>1</v>
      </c>
      <c r="G46">
        <v>1</v>
      </c>
      <c r="L46">
        <v>1</v>
      </c>
      <c r="M46">
        <v>2</v>
      </c>
      <c r="N46" s="33"/>
      <c r="O46" s="33"/>
      <c r="P46" s="7">
        <v>2</v>
      </c>
      <c r="Q46" s="9">
        <v>2</v>
      </c>
      <c r="R46" s="62">
        <v>2</v>
      </c>
      <c r="S46" s="2"/>
    </row>
    <row r="47" spans="1:19" ht="12.75">
      <c r="A47">
        <f>1/6</f>
        <v>0.16666666666666666</v>
      </c>
      <c r="B47" s="63">
        <f>1/12</f>
        <v>0.08333333333333333</v>
      </c>
      <c r="C47" t="s">
        <v>55</v>
      </c>
      <c r="D47" s="8">
        <v>1</v>
      </c>
      <c r="E47" s="33"/>
      <c r="F47">
        <v>1</v>
      </c>
      <c r="G47">
        <v>1</v>
      </c>
      <c r="I47">
        <v>1</v>
      </c>
      <c r="L47">
        <v>1</v>
      </c>
      <c r="M47">
        <v>1</v>
      </c>
      <c r="N47" s="33"/>
      <c r="O47" s="33">
        <v>1</v>
      </c>
      <c r="P47" s="7">
        <v>2</v>
      </c>
      <c r="Q47" s="9">
        <v>2</v>
      </c>
      <c r="R47" s="64">
        <v>1</v>
      </c>
      <c r="S47" s="2" t="s">
        <v>166</v>
      </c>
    </row>
    <row r="48" spans="1:20" ht="12.75">
      <c r="A48">
        <f>1/4</f>
        <v>0.25</v>
      </c>
      <c r="B48" s="63">
        <f>1/3</f>
        <v>0.3333333333333333</v>
      </c>
      <c r="C48" t="s">
        <v>54</v>
      </c>
      <c r="D48" s="8">
        <v>2</v>
      </c>
      <c r="E48" s="33">
        <v>2</v>
      </c>
      <c r="F48">
        <v>1</v>
      </c>
      <c r="G48">
        <v>2</v>
      </c>
      <c r="N48" s="33">
        <v>1</v>
      </c>
      <c r="O48" s="33">
        <v>2</v>
      </c>
      <c r="P48" s="7">
        <v>3</v>
      </c>
      <c r="Q48" s="9">
        <v>3</v>
      </c>
      <c r="R48" s="64">
        <v>4</v>
      </c>
      <c r="S48" s="2"/>
      <c r="T48" s="65" t="s">
        <v>172</v>
      </c>
    </row>
    <row r="49" spans="1:19" ht="12.75">
      <c r="A49">
        <f>1/6</f>
        <v>0.16666666666666666</v>
      </c>
      <c r="B49">
        <f>1/6</f>
        <v>0.16666666666666666</v>
      </c>
      <c r="C49" t="s">
        <v>60</v>
      </c>
      <c r="D49" s="8">
        <v>1</v>
      </c>
      <c r="E49" s="33">
        <v>1</v>
      </c>
      <c r="F49">
        <v>1</v>
      </c>
      <c r="G49">
        <v>1</v>
      </c>
      <c r="N49" s="33"/>
      <c r="O49" s="33"/>
      <c r="P49" s="7">
        <v>2</v>
      </c>
      <c r="Q49" s="9">
        <v>2</v>
      </c>
      <c r="R49" s="62">
        <v>2</v>
      </c>
      <c r="S49" s="2"/>
    </row>
    <row r="50" spans="1:19" ht="12.75">
      <c r="A50">
        <f>1/4</f>
        <v>0.25</v>
      </c>
      <c r="B50" s="63">
        <f>1/3</f>
        <v>0.3333333333333333</v>
      </c>
      <c r="C50" t="s">
        <v>61</v>
      </c>
      <c r="D50" s="8">
        <v>2</v>
      </c>
      <c r="E50" s="33">
        <v>3</v>
      </c>
      <c r="F50">
        <v>1</v>
      </c>
      <c r="G50">
        <v>1</v>
      </c>
      <c r="M50">
        <v>1</v>
      </c>
      <c r="N50" s="33"/>
      <c r="O50" s="33"/>
      <c r="P50" s="7">
        <v>3</v>
      </c>
      <c r="Q50" s="9">
        <v>3</v>
      </c>
      <c r="R50" s="64">
        <v>4</v>
      </c>
      <c r="S50" s="2"/>
    </row>
    <row r="51" spans="1:19" ht="12.75">
      <c r="A51">
        <f>1/4</f>
        <v>0.25</v>
      </c>
      <c r="B51">
        <f>1/4</f>
        <v>0.25</v>
      </c>
      <c r="C51" t="s">
        <v>62</v>
      </c>
      <c r="D51" s="8">
        <v>1</v>
      </c>
      <c r="E51" s="33">
        <v>1</v>
      </c>
      <c r="F51">
        <v>2</v>
      </c>
      <c r="G51">
        <v>2</v>
      </c>
      <c r="I51">
        <v>1</v>
      </c>
      <c r="K51">
        <v>1</v>
      </c>
      <c r="N51" s="33">
        <v>1</v>
      </c>
      <c r="O51" s="33">
        <v>2</v>
      </c>
      <c r="P51" s="7">
        <v>3</v>
      </c>
      <c r="Q51" s="9">
        <v>3</v>
      </c>
      <c r="R51" s="62">
        <v>3</v>
      </c>
      <c r="S51" s="2"/>
    </row>
    <row r="52" spans="1:19" ht="12.75">
      <c r="A52">
        <f>1/4</f>
        <v>0.25</v>
      </c>
      <c r="B52">
        <f>1/4</f>
        <v>0.25</v>
      </c>
      <c r="C52" t="s">
        <v>63</v>
      </c>
      <c r="D52" s="8">
        <v>2</v>
      </c>
      <c r="E52" s="33">
        <v>2</v>
      </c>
      <c r="F52">
        <v>1</v>
      </c>
      <c r="G52">
        <v>1</v>
      </c>
      <c r="K52">
        <v>1</v>
      </c>
      <c r="L52">
        <v>1</v>
      </c>
      <c r="N52" s="33"/>
      <c r="O52" s="33"/>
      <c r="P52" s="7">
        <v>3</v>
      </c>
      <c r="Q52" s="9">
        <v>3</v>
      </c>
      <c r="R52" s="62">
        <v>3</v>
      </c>
      <c r="S52" s="2" t="s">
        <v>166</v>
      </c>
    </row>
    <row r="53" spans="1:19" ht="12.75">
      <c r="A53">
        <f>1/6</f>
        <v>0.16666666666666666</v>
      </c>
      <c r="B53">
        <f>1/6</f>
        <v>0.16666666666666666</v>
      </c>
      <c r="C53" t="s">
        <v>64</v>
      </c>
      <c r="D53" s="8">
        <v>1</v>
      </c>
      <c r="E53" s="33">
        <v>1</v>
      </c>
      <c r="F53">
        <v>1</v>
      </c>
      <c r="G53">
        <v>1</v>
      </c>
      <c r="N53" s="33">
        <v>1</v>
      </c>
      <c r="O53" s="33">
        <v>1</v>
      </c>
      <c r="P53" s="7">
        <v>2</v>
      </c>
      <c r="Q53" s="9">
        <v>2</v>
      </c>
      <c r="R53" s="62">
        <v>2</v>
      </c>
      <c r="S53" s="2" t="s">
        <v>166</v>
      </c>
    </row>
    <row r="54" spans="1:19" ht="12.75">
      <c r="A54">
        <f>1/4</f>
        <v>0.25</v>
      </c>
      <c r="B54" s="63">
        <f>1/3</f>
        <v>0.3333333333333333</v>
      </c>
      <c r="C54" t="s">
        <v>65</v>
      </c>
      <c r="D54" s="8">
        <v>2</v>
      </c>
      <c r="E54" s="33">
        <v>2</v>
      </c>
      <c r="F54">
        <v>1</v>
      </c>
      <c r="G54">
        <v>2</v>
      </c>
      <c r="J54">
        <v>1</v>
      </c>
      <c r="M54">
        <v>2</v>
      </c>
      <c r="N54" s="33"/>
      <c r="O54" s="33"/>
      <c r="P54" s="7">
        <v>3</v>
      </c>
      <c r="Q54" s="9">
        <v>3</v>
      </c>
      <c r="R54" s="64">
        <v>4</v>
      </c>
      <c r="S54" s="2" t="s">
        <v>166</v>
      </c>
    </row>
    <row r="55" spans="1:19" ht="12.75">
      <c r="A55">
        <f>1/3</f>
        <v>0.3333333333333333</v>
      </c>
      <c r="B55">
        <f>1/3</f>
        <v>0.3333333333333333</v>
      </c>
      <c r="C55" t="s">
        <v>66</v>
      </c>
      <c r="D55" s="8">
        <v>2</v>
      </c>
      <c r="E55" s="33">
        <v>2</v>
      </c>
      <c r="F55">
        <v>2</v>
      </c>
      <c r="G55">
        <v>2</v>
      </c>
      <c r="M55">
        <v>1</v>
      </c>
      <c r="N55" s="33"/>
      <c r="O55" s="33"/>
      <c r="P55" s="7">
        <v>4</v>
      </c>
      <c r="Q55" s="9">
        <v>4</v>
      </c>
      <c r="R55" s="62">
        <v>4</v>
      </c>
      <c r="S55" s="2"/>
    </row>
    <row r="56" spans="1:19" ht="12.75">
      <c r="A56">
        <f>1/6</f>
        <v>0.16666666666666666</v>
      </c>
      <c r="B56" s="63">
        <f>1/4</f>
        <v>0.25</v>
      </c>
      <c r="C56" t="s">
        <v>67</v>
      </c>
      <c r="D56" s="8">
        <v>1</v>
      </c>
      <c r="E56" s="33">
        <v>1</v>
      </c>
      <c r="F56">
        <v>1</v>
      </c>
      <c r="G56">
        <v>2</v>
      </c>
      <c r="I56">
        <v>1</v>
      </c>
      <c r="K56">
        <v>1</v>
      </c>
      <c r="N56" s="33">
        <v>1</v>
      </c>
      <c r="O56" s="33">
        <v>1</v>
      </c>
      <c r="P56" s="7">
        <v>2</v>
      </c>
      <c r="Q56" s="9">
        <v>2</v>
      </c>
      <c r="R56" s="64">
        <v>3</v>
      </c>
      <c r="S56" s="2" t="s">
        <v>166</v>
      </c>
    </row>
    <row r="57" spans="1:19" ht="12.75">
      <c r="A57">
        <f>1/2</f>
        <v>0.5</v>
      </c>
      <c r="B57" s="63">
        <f>5/12</f>
        <v>0.4166666666666667</v>
      </c>
      <c r="C57" t="s">
        <v>173</v>
      </c>
      <c r="D57" s="8">
        <v>3</v>
      </c>
      <c r="E57" s="33">
        <v>2</v>
      </c>
      <c r="F57">
        <v>3</v>
      </c>
      <c r="G57">
        <v>3</v>
      </c>
      <c r="I57">
        <v>1</v>
      </c>
      <c r="K57">
        <v>1</v>
      </c>
      <c r="M57">
        <v>1</v>
      </c>
      <c r="N57" s="33"/>
      <c r="O57" s="33">
        <v>1</v>
      </c>
      <c r="P57" s="7">
        <v>6</v>
      </c>
      <c r="Q57" s="9">
        <v>6</v>
      </c>
      <c r="R57" s="64">
        <v>5</v>
      </c>
      <c r="S57" s="2"/>
    </row>
    <row r="58" spans="1:19" ht="12.75">
      <c r="A58">
        <f>1/6</f>
        <v>0.16666666666666666</v>
      </c>
      <c r="B58">
        <f>1/6</f>
        <v>0.16666666666666666</v>
      </c>
      <c r="C58" t="s">
        <v>68</v>
      </c>
      <c r="D58" s="8">
        <v>2</v>
      </c>
      <c r="E58" s="33">
        <v>2</v>
      </c>
      <c r="F58">
        <v>1</v>
      </c>
      <c r="K58">
        <v>2</v>
      </c>
      <c r="L58">
        <v>1</v>
      </c>
      <c r="M58">
        <v>1</v>
      </c>
      <c r="N58" s="33"/>
      <c r="O58" s="33"/>
      <c r="P58" s="7">
        <v>2</v>
      </c>
      <c r="Q58" s="9">
        <v>2</v>
      </c>
      <c r="R58" s="62"/>
      <c r="S58" s="2" t="s">
        <v>166</v>
      </c>
    </row>
    <row r="59" spans="1:19" ht="12.75">
      <c r="A59">
        <f>1/3</f>
        <v>0.3333333333333333</v>
      </c>
      <c r="B59">
        <f>1/3</f>
        <v>0.3333333333333333</v>
      </c>
      <c r="C59" t="s">
        <v>69</v>
      </c>
      <c r="D59" s="8">
        <v>3</v>
      </c>
      <c r="E59" s="33">
        <v>3</v>
      </c>
      <c r="F59">
        <v>1</v>
      </c>
      <c r="G59">
        <v>1</v>
      </c>
      <c r="J59">
        <v>1</v>
      </c>
      <c r="M59">
        <v>1</v>
      </c>
      <c r="N59" s="33">
        <v>1</v>
      </c>
      <c r="O59" s="33">
        <v>1</v>
      </c>
      <c r="P59" s="7">
        <v>4</v>
      </c>
      <c r="Q59" s="9">
        <v>4</v>
      </c>
      <c r="R59" s="62">
        <v>4</v>
      </c>
      <c r="S59" s="2"/>
    </row>
    <row r="60" spans="1:19" ht="12.75">
      <c r="A60">
        <f>1/4</f>
        <v>0.25</v>
      </c>
      <c r="B60">
        <f>1/4</f>
        <v>0.25</v>
      </c>
      <c r="C60" t="s">
        <v>70</v>
      </c>
      <c r="D60" s="8">
        <v>2</v>
      </c>
      <c r="E60" s="33">
        <v>1</v>
      </c>
      <c r="F60">
        <v>1</v>
      </c>
      <c r="G60">
        <v>2</v>
      </c>
      <c r="N60" s="33">
        <v>1</v>
      </c>
      <c r="O60" s="33">
        <v>2</v>
      </c>
      <c r="P60" s="7">
        <v>3</v>
      </c>
      <c r="Q60" s="9">
        <v>3</v>
      </c>
      <c r="R60" s="62">
        <v>3</v>
      </c>
      <c r="S60" s="2" t="s">
        <v>166</v>
      </c>
    </row>
    <row r="61" spans="2:19" ht="12.75">
      <c r="B61">
        <f>1/4</f>
        <v>0.25</v>
      </c>
      <c r="C61" t="s">
        <v>174</v>
      </c>
      <c r="D61" s="8"/>
      <c r="E61" s="33">
        <v>2</v>
      </c>
      <c r="G61">
        <v>1</v>
      </c>
      <c r="N61" s="33"/>
      <c r="O61" s="33"/>
      <c r="P61" s="7"/>
      <c r="Q61" s="9"/>
      <c r="R61" s="62">
        <v>3</v>
      </c>
      <c r="S61" s="2" t="s">
        <v>166</v>
      </c>
    </row>
    <row r="62" spans="1:19" ht="12.75">
      <c r="A62">
        <f>1/4</f>
        <v>0.25</v>
      </c>
      <c r="B62" s="63">
        <f>1/6</f>
        <v>0.16666666666666666</v>
      </c>
      <c r="C62" t="s">
        <v>71</v>
      </c>
      <c r="D62" s="8">
        <v>2</v>
      </c>
      <c r="E62" s="33">
        <v>1</v>
      </c>
      <c r="F62">
        <v>1</v>
      </c>
      <c r="G62">
        <v>1</v>
      </c>
      <c r="L62">
        <v>1</v>
      </c>
      <c r="M62">
        <v>2</v>
      </c>
      <c r="N62" s="33"/>
      <c r="O62" s="33"/>
      <c r="P62" s="7">
        <v>3</v>
      </c>
      <c r="Q62" s="9">
        <v>3</v>
      </c>
      <c r="R62" s="64">
        <v>2</v>
      </c>
      <c r="S62" s="2" t="s">
        <v>166</v>
      </c>
    </row>
    <row r="63" spans="1:19" ht="12.75">
      <c r="A63" s="33">
        <f>1/4</f>
        <v>0.25</v>
      </c>
      <c r="B63" s="33">
        <f>1/4</f>
        <v>0.25</v>
      </c>
      <c r="C63" s="33" t="s">
        <v>459</v>
      </c>
      <c r="D63" s="8">
        <v>1</v>
      </c>
      <c r="E63" s="33">
        <v>1</v>
      </c>
      <c r="F63" s="33">
        <v>2</v>
      </c>
      <c r="G63" s="33">
        <v>2</v>
      </c>
      <c r="H63" s="33"/>
      <c r="I63" s="33"/>
      <c r="J63" s="33"/>
      <c r="K63" s="33"/>
      <c r="L63" s="33"/>
      <c r="M63" s="33">
        <v>2</v>
      </c>
      <c r="N63" s="33"/>
      <c r="O63" s="33"/>
      <c r="P63" s="7">
        <v>3</v>
      </c>
      <c r="Q63" s="9">
        <v>3</v>
      </c>
      <c r="R63" s="62">
        <v>3</v>
      </c>
      <c r="S63" s="2" t="s">
        <v>166</v>
      </c>
    </row>
    <row r="64" spans="1:19" ht="12.75">
      <c r="A64">
        <f>1/4</f>
        <v>0.25</v>
      </c>
      <c r="B64">
        <f>1/4</f>
        <v>0.25</v>
      </c>
      <c r="C64" t="s">
        <v>83</v>
      </c>
      <c r="D64" s="8">
        <v>2</v>
      </c>
      <c r="E64" s="33">
        <v>2</v>
      </c>
      <c r="F64">
        <v>1</v>
      </c>
      <c r="G64">
        <v>2</v>
      </c>
      <c r="K64">
        <v>1</v>
      </c>
      <c r="N64" s="33">
        <v>1</v>
      </c>
      <c r="O64" s="33">
        <v>1</v>
      </c>
      <c r="P64" s="7">
        <v>3</v>
      </c>
      <c r="Q64" s="9">
        <v>3</v>
      </c>
      <c r="R64" s="62">
        <v>3</v>
      </c>
      <c r="S64" s="2"/>
    </row>
    <row r="65" spans="1:19" ht="12.75">
      <c r="A65">
        <f>1/6</f>
        <v>0.16666666666666666</v>
      </c>
      <c r="B65">
        <f>1/6</f>
        <v>0.16666666666666666</v>
      </c>
      <c r="C65" t="s">
        <v>82</v>
      </c>
      <c r="D65" s="8">
        <v>1</v>
      </c>
      <c r="E65" s="33">
        <v>1</v>
      </c>
      <c r="F65">
        <v>1</v>
      </c>
      <c r="G65">
        <v>1</v>
      </c>
      <c r="K65">
        <v>1</v>
      </c>
      <c r="L65">
        <v>1</v>
      </c>
      <c r="M65">
        <v>1</v>
      </c>
      <c r="N65" s="33"/>
      <c r="O65" s="33">
        <v>1</v>
      </c>
      <c r="P65" s="7">
        <v>2</v>
      </c>
      <c r="Q65" s="9">
        <v>2</v>
      </c>
      <c r="R65" s="62">
        <v>2</v>
      </c>
      <c r="S65" s="2" t="s">
        <v>166</v>
      </c>
    </row>
    <row r="66" spans="1:19" ht="12.75">
      <c r="A66">
        <f>1/6</f>
        <v>0.16666666666666666</v>
      </c>
      <c r="B66">
        <f>1/6</f>
        <v>0.16666666666666666</v>
      </c>
      <c r="C66" t="s">
        <v>81</v>
      </c>
      <c r="D66" s="8">
        <v>1</v>
      </c>
      <c r="E66" s="33">
        <v>1</v>
      </c>
      <c r="F66">
        <v>1</v>
      </c>
      <c r="G66">
        <v>1</v>
      </c>
      <c r="N66" s="33"/>
      <c r="O66" s="33"/>
      <c r="P66" s="7">
        <v>2</v>
      </c>
      <c r="Q66" s="9">
        <v>2</v>
      </c>
      <c r="R66" s="62">
        <v>2</v>
      </c>
      <c r="S66" s="2"/>
    </row>
    <row r="67" spans="1:19" ht="12.75">
      <c r="A67">
        <f>1/6</f>
        <v>0.16666666666666666</v>
      </c>
      <c r="B67" s="63">
        <f>1/12</f>
        <v>0.08333333333333333</v>
      </c>
      <c r="C67" t="s">
        <v>80</v>
      </c>
      <c r="D67" s="8">
        <v>1</v>
      </c>
      <c r="E67" s="33"/>
      <c r="F67">
        <v>1</v>
      </c>
      <c r="G67">
        <v>1</v>
      </c>
      <c r="I67">
        <v>1</v>
      </c>
      <c r="L67">
        <v>1</v>
      </c>
      <c r="M67">
        <v>1</v>
      </c>
      <c r="N67" s="33"/>
      <c r="O67" s="33"/>
      <c r="P67" s="7">
        <v>2</v>
      </c>
      <c r="Q67" s="9">
        <v>2</v>
      </c>
      <c r="R67" s="64">
        <v>1</v>
      </c>
      <c r="S67" s="2"/>
    </row>
    <row r="68" spans="1:19" ht="12.75">
      <c r="A68">
        <f>1/6</f>
        <v>0.16666666666666666</v>
      </c>
      <c r="B68" s="63">
        <f>1/4</f>
        <v>0.25</v>
      </c>
      <c r="C68" t="s">
        <v>79</v>
      </c>
      <c r="D68" s="8">
        <v>1</v>
      </c>
      <c r="E68" s="33">
        <v>2</v>
      </c>
      <c r="F68">
        <v>1</v>
      </c>
      <c r="G68">
        <v>1</v>
      </c>
      <c r="N68" s="33">
        <v>1</v>
      </c>
      <c r="O68" s="33">
        <v>1</v>
      </c>
      <c r="P68" s="7">
        <v>2</v>
      </c>
      <c r="Q68" s="9">
        <v>2</v>
      </c>
      <c r="R68" s="64">
        <v>3</v>
      </c>
      <c r="S68" s="2"/>
    </row>
    <row r="69" spans="1:20" ht="12.75">
      <c r="A69">
        <f>1/4</f>
        <v>0.25</v>
      </c>
      <c r="C69" t="s">
        <v>78</v>
      </c>
      <c r="D69" s="8">
        <v>2</v>
      </c>
      <c r="E69" s="33">
        <v>2</v>
      </c>
      <c r="F69">
        <v>1</v>
      </c>
      <c r="G69">
        <v>1</v>
      </c>
      <c r="L69">
        <v>1</v>
      </c>
      <c r="N69" s="33">
        <v>1</v>
      </c>
      <c r="O69" s="33"/>
      <c r="P69" s="7">
        <v>3</v>
      </c>
      <c r="Q69" s="9">
        <v>3</v>
      </c>
      <c r="R69" s="62"/>
      <c r="S69" s="2"/>
      <c r="T69" t="s">
        <v>176</v>
      </c>
    </row>
    <row r="70" spans="1:19" ht="12.75">
      <c r="A70">
        <f>1/4</f>
        <v>0.25</v>
      </c>
      <c r="B70">
        <f>1/4</f>
        <v>0.25</v>
      </c>
      <c r="C70" t="s">
        <v>77</v>
      </c>
      <c r="D70" s="8">
        <v>2</v>
      </c>
      <c r="E70" s="33">
        <v>2</v>
      </c>
      <c r="F70">
        <v>1</v>
      </c>
      <c r="G70">
        <v>1</v>
      </c>
      <c r="N70" s="33">
        <v>1</v>
      </c>
      <c r="O70" s="33">
        <v>2</v>
      </c>
      <c r="P70" s="7">
        <v>3</v>
      </c>
      <c r="Q70" s="9">
        <v>3</v>
      </c>
      <c r="R70" s="62">
        <v>3</v>
      </c>
      <c r="S70" s="2"/>
    </row>
    <row r="71" spans="1:19" ht="12.75">
      <c r="A71">
        <f>1/2</f>
        <v>0.5</v>
      </c>
      <c r="B71" s="63">
        <f>1/4</f>
        <v>0.25</v>
      </c>
      <c r="C71" t="s">
        <v>76</v>
      </c>
      <c r="D71" s="8">
        <v>4</v>
      </c>
      <c r="E71" s="33">
        <v>2</v>
      </c>
      <c r="F71">
        <v>2</v>
      </c>
      <c r="G71">
        <v>1</v>
      </c>
      <c r="I71">
        <v>1</v>
      </c>
      <c r="K71">
        <v>1</v>
      </c>
      <c r="L71">
        <v>1</v>
      </c>
      <c r="N71" s="33">
        <v>1</v>
      </c>
      <c r="O71" s="33">
        <v>1</v>
      </c>
      <c r="P71" s="7">
        <v>6</v>
      </c>
      <c r="Q71" s="9">
        <v>6</v>
      </c>
      <c r="R71" s="64">
        <v>3</v>
      </c>
      <c r="S71" s="2"/>
    </row>
    <row r="72" spans="1:19" ht="12.75">
      <c r="A72">
        <f>1/3</f>
        <v>0.3333333333333333</v>
      </c>
      <c r="B72">
        <f>1/3</f>
        <v>0.3333333333333333</v>
      </c>
      <c r="C72" t="s">
        <v>75</v>
      </c>
      <c r="D72" s="8">
        <v>2</v>
      </c>
      <c r="E72" s="33">
        <v>2</v>
      </c>
      <c r="F72">
        <v>2</v>
      </c>
      <c r="G72">
        <v>2</v>
      </c>
      <c r="H72">
        <v>1</v>
      </c>
      <c r="I72">
        <v>1</v>
      </c>
      <c r="J72">
        <v>1</v>
      </c>
      <c r="K72">
        <v>1</v>
      </c>
      <c r="M72">
        <v>2</v>
      </c>
      <c r="N72" s="33"/>
      <c r="O72" s="33">
        <v>1</v>
      </c>
      <c r="P72" s="7">
        <v>4</v>
      </c>
      <c r="Q72" s="9">
        <v>4</v>
      </c>
      <c r="R72" s="62">
        <v>4</v>
      </c>
      <c r="S72" s="2"/>
    </row>
    <row r="73" spans="1:19" ht="12.75">
      <c r="A73">
        <f>1/4</f>
        <v>0.25</v>
      </c>
      <c r="B73">
        <f>1/4</f>
        <v>0.25</v>
      </c>
      <c r="C73" t="s">
        <v>156</v>
      </c>
      <c r="D73" s="8">
        <v>1</v>
      </c>
      <c r="E73" s="33">
        <v>1</v>
      </c>
      <c r="F73">
        <v>2</v>
      </c>
      <c r="G73">
        <v>2</v>
      </c>
      <c r="H73">
        <v>1</v>
      </c>
      <c r="I73">
        <v>1</v>
      </c>
      <c r="L73">
        <v>1</v>
      </c>
      <c r="M73">
        <v>2</v>
      </c>
      <c r="N73" s="33">
        <v>1</v>
      </c>
      <c r="O73" s="33">
        <v>2</v>
      </c>
      <c r="P73" s="7">
        <v>3</v>
      </c>
      <c r="Q73" s="9">
        <v>3</v>
      </c>
      <c r="R73" s="62">
        <v>4</v>
      </c>
      <c r="S73" s="2"/>
    </row>
    <row r="74" spans="1:19" ht="12.75">
      <c r="A74">
        <f>1/6</f>
        <v>0.16666666666666666</v>
      </c>
      <c r="B74" s="63">
        <f>1/4</f>
        <v>0.25</v>
      </c>
      <c r="C74" t="s">
        <v>74</v>
      </c>
      <c r="D74" s="8">
        <v>1</v>
      </c>
      <c r="E74" s="33">
        <v>1</v>
      </c>
      <c r="F74">
        <v>1</v>
      </c>
      <c r="G74">
        <v>2</v>
      </c>
      <c r="N74" s="33">
        <v>1</v>
      </c>
      <c r="O74" s="33"/>
      <c r="P74" s="7">
        <v>2</v>
      </c>
      <c r="Q74" s="9">
        <v>2</v>
      </c>
      <c r="R74" s="64">
        <v>3</v>
      </c>
      <c r="S74" s="2"/>
    </row>
    <row r="75" spans="1:19" ht="12.75">
      <c r="A75">
        <f>1/3</f>
        <v>0.3333333333333333</v>
      </c>
      <c r="B75" s="63">
        <f>1/4</f>
        <v>0.25</v>
      </c>
      <c r="C75" t="s">
        <v>73</v>
      </c>
      <c r="D75" s="8">
        <v>2</v>
      </c>
      <c r="E75" s="33">
        <v>1</v>
      </c>
      <c r="F75">
        <v>2</v>
      </c>
      <c r="G75">
        <v>2</v>
      </c>
      <c r="I75">
        <v>1</v>
      </c>
      <c r="M75">
        <v>2</v>
      </c>
      <c r="N75" s="33"/>
      <c r="O75" s="33"/>
      <c r="P75" s="7">
        <v>4</v>
      </c>
      <c r="Q75" s="9">
        <v>4</v>
      </c>
      <c r="R75" s="64">
        <v>3</v>
      </c>
      <c r="S75" s="2"/>
    </row>
    <row r="76" spans="1:20" ht="12.75">
      <c r="A76" s="19">
        <f>1/4</f>
        <v>0.25</v>
      </c>
      <c r="B76" s="19">
        <f>1/4</f>
        <v>0.25</v>
      </c>
      <c r="C76" s="19" t="s">
        <v>84</v>
      </c>
      <c r="D76" s="20">
        <v>1</v>
      </c>
      <c r="E76" s="19">
        <v>1</v>
      </c>
      <c r="F76" s="19">
        <v>2</v>
      </c>
      <c r="G76" s="19">
        <v>2</v>
      </c>
      <c r="H76" s="19">
        <v>1</v>
      </c>
      <c r="I76" s="19">
        <v>1</v>
      </c>
      <c r="J76" s="19"/>
      <c r="K76" s="19"/>
      <c r="L76" s="19">
        <v>2</v>
      </c>
      <c r="M76" s="19">
        <v>5</v>
      </c>
      <c r="N76" s="19"/>
      <c r="O76" s="19"/>
      <c r="P76" s="44">
        <v>3</v>
      </c>
      <c r="Q76" s="45">
        <v>3</v>
      </c>
      <c r="R76" s="67">
        <v>3</v>
      </c>
      <c r="S76" s="47" t="s">
        <v>166</v>
      </c>
      <c r="T76" s="19"/>
    </row>
    <row r="77" spans="1:20" ht="12.75">
      <c r="A77">
        <f>1/6</f>
        <v>0.16666666666666666</v>
      </c>
      <c r="B77" s="63">
        <f>1/12</f>
        <v>0.08333333333333333</v>
      </c>
      <c r="C77" t="s">
        <v>177</v>
      </c>
      <c r="D77" s="69">
        <v>1</v>
      </c>
      <c r="E77">
        <v>1</v>
      </c>
      <c r="F77">
        <v>1</v>
      </c>
      <c r="K77">
        <v>1</v>
      </c>
      <c r="L77">
        <v>1</v>
      </c>
      <c r="O77" s="68"/>
      <c r="P77" s="2">
        <v>2</v>
      </c>
      <c r="Q77" s="2">
        <v>2</v>
      </c>
      <c r="R77" s="72">
        <v>1</v>
      </c>
      <c r="T77" s="133" t="s">
        <v>179</v>
      </c>
    </row>
    <row r="78" spans="2:20" ht="12.75">
      <c r="B78">
        <f>5/12</f>
        <v>0.4166666666666667</v>
      </c>
      <c r="C78" t="s">
        <v>178</v>
      </c>
      <c r="D78" s="8"/>
      <c r="E78">
        <v>3</v>
      </c>
      <c r="G78">
        <v>2</v>
      </c>
      <c r="M78">
        <v>4</v>
      </c>
      <c r="O78" s="10">
        <v>1</v>
      </c>
      <c r="P78" s="2"/>
      <c r="Q78" s="2"/>
      <c r="R78" s="9">
        <v>5</v>
      </c>
      <c r="T78" s="157"/>
    </row>
    <row r="79" spans="4:18" ht="12.75">
      <c r="D79" s="8"/>
      <c r="O79" s="10"/>
      <c r="R79" s="10"/>
    </row>
    <row r="80" spans="1:18" ht="25.5" customHeight="1">
      <c r="A80" s="70">
        <f>SUM(A5:A78)</f>
        <v>18.08333333333333</v>
      </c>
      <c r="B80" s="70">
        <f>SUM(B5:B78)</f>
        <v>18.083333333333332</v>
      </c>
      <c r="C80" s="71" t="s">
        <v>180</v>
      </c>
      <c r="D80" s="51">
        <f aca="true" t="shared" si="0" ref="D80:R80">SUM(D5:D78)</f>
        <v>119</v>
      </c>
      <c r="E80" s="49">
        <f t="shared" si="0"/>
        <v>109</v>
      </c>
      <c r="F80" s="49">
        <f t="shared" si="0"/>
        <v>99</v>
      </c>
      <c r="G80" s="49">
        <f t="shared" si="0"/>
        <v>111</v>
      </c>
      <c r="H80" s="49">
        <f t="shared" si="0"/>
        <v>6</v>
      </c>
      <c r="I80" s="49">
        <f t="shared" si="0"/>
        <v>20</v>
      </c>
      <c r="J80" s="49">
        <f t="shared" si="0"/>
        <v>12</v>
      </c>
      <c r="K80" s="49">
        <f t="shared" si="0"/>
        <v>27</v>
      </c>
      <c r="L80" s="49">
        <f t="shared" si="0"/>
        <v>29</v>
      </c>
      <c r="M80" s="49">
        <f t="shared" si="0"/>
        <v>67</v>
      </c>
      <c r="N80" s="49">
        <f t="shared" si="0"/>
        <v>27</v>
      </c>
      <c r="O80" s="52">
        <f t="shared" si="0"/>
        <v>56</v>
      </c>
      <c r="P80" s="49">
        <f t="shared" si="0"/>
        <v>205</v>
      </c>
      <c r="Q80" s="49">
        <f t="shared" si="0"/>
        <v>205</v>
      </c>
      <c r="R80" s="52">
        <f t="shared" si="0"/>
        <v>213</v>
      </c>
    </row>
    <row r="82" spans="3:16" ht="18.75" customHeight="1">
      <c r="C82" s="73" t="s">
        <v>182</v>
      </c>
      <c r="D82" s="57"/>
      <c r="E82" s="105" t="s">
        <v>184</v>
      </c>
      <c r="F82" s="105"/>
      <c r="G82" s="105"/>
      <c r="H82" s="105"/>
      <c r="I82" s="105"/>
      <c r="L82" s="105" t="s">
        <v>185</v>
      </c>
      <c r="M82" s="105"/>
      <c r="N82" s="105"/>
      <c r="O82" s="105"/>
      <c r="P82" s="105"/>
    </row>
    <row r="83" spans="3:17" ht="12.75">
      <c r="C83" s="74"/>
      <c r="D83" s="158" t="s">
        <v>183</v>
      </c>
      <c r="E83" s="158"/>
      <c r="F83" s="158"/>
      <c r="G83" s="158"/>
      <c r="H83" s="158"/>
      <c r="I83" s="158"/>
      <c r="J83" s="158"/>
      <c r="K83" s="158" t="s">
        <v>186</v>
      </c>
      <c r="L83" s="158"/>
      <c r="M83" s="158"/>
      <c r="N83" s="158"/>
      <c r="O83" s="158"/>
      <c r="P83" s="158"/>
      <c r="Q83" s="158"/>
    </row>
    <row r="84" spans="3:17" ht="12.75">
      <c r="C84" s="74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</row>
    <row r="85" spans="3:15" ht="12.75">
      <c r="C85" t="s">
        <v>181</v>
      </c>
      <c r="F85" s="105">
        <v>72</v>
      </c>
      <c r="G85" s="105"/>
      <c r="H85" s="105"/>
      <c r="M85" s="105">
        <v>74</v>
      </c>
      <c r="N85" s="105"/>
      <c r="O85" s="105"/>
    </row>
    <row r="86" spans="3:15" ht="12.75">
      <c r="C86" t="s">
        <v>187</v>
      </c>
      <c r="F86" s="105">
        <f>SUM(F87,F90,F93)</f>
        <v>292</v>
      </c>
      <c r="G86" s="105"/>
      <c r="H86" s="105"/>
      <c r="M86" s="105">
        <f>SUM(M87,M90,M93)</f>
        <v>390</v>
      </c>
      <c r="N86" s="105"/>
      <c r="O86" s="105"/>
    </row>
    <row r="87" spans="3:15" ht="12.75">
      <c r="C87" s="75" t="s">
        <v>190</v>
      </c>
      <c r="F87" s="105">
        <f>SUM(F88:H89)</f>
        <v>218</v>
      </c>
      <c r="G87" s="105"/>
      <c r="H87" s="105"/>
      <c r="M87" s="105">
        <f>SUM(M88:O89)</f>
        <v>220</v>
      </c>
      <c r="N87" s="105"/>
      <c r="O87" s="105"/>
    </row>
    <row r="88" spans="3:15" ht="12.75">
      <c r="C88" s="75" t="s">
        <v>188</v>
      </c>
      <c r="F88" s="105">
        <v>119</v>
      </c>
      <c r="G88" s="105"/>
      <c r="H88" s="105"/>
      <c r="M88" s="105">
        <v>109</v>
      </c>
      <c r="N88" s="105"/>
      <c r="O88" s="105"/>
    </row>
    <row r="89" spans="3:15" ht="12.75">
      <c r="C89" s="75" t="s">
        <v>189</v>
      </c>
      <c r="F89" s="105">
        <v>99</v>
      </c>
      <c r="G89" s="105"/>
      <c r="H89" s="105"/>
      <c r="M89" s="105">
        <v>111</v>
      </c>
      <c r="N89" s="105"/>
      <c r="O89" s="105"/>
    </row>
    <row r="90" spans="3:15" ht="12.75">
      <c r="C90" s="2" t="s">
        <v>191</v>
      </c>
      <c r="F90" s="105">
        <f>SUM(F91:H92)</f>
        <v>18</v>
      </c>
      <c r="G90" s="105"/>
      <c r="H90" s="105"/>
      <c r="M90" s="105">
        <f>SUM(M91:O92)</f>
        <v>47</v>
      </c>
      <c r="N90" s="105"/>
      <c r="O90" s="105"/>
    </row>
    <row r="91" spans="3:15" ht="12.75">
      <c r="C91" s="75" t="s">
        <v>188</v>
      </c>
      <c r="F91" s="105">
        <v>6</v>
      </c>
      <c r="G91" s="105"/>
      <c r="H91" s="105"/>
      <c r="M91" s="105">
        <v>20</v>
      </c>
      <c r="N91" s="105"/>
      <c r="O91" s="105"/>
    </row>
    <row r="92" spans="3:15" ht="12.75">
      <c r="C92" s="75" t="s">
        <v>189</v>
      </c>
      <c r="F92" s="105">
        <v>12</v>
      </c>
      <c r="G92" s="105"/>
      <c r="H92" s="105"/>
      <c r="M92" s="105">
        <v>27</v>
      </c>
      <c r="N92" s="105"/>
      <c r="O92" s="105"/>
    </row>
    <row r="93" spans="3:15" ht="12.75">
      <c r="C93" s="2" t="s">
        <v>192</v>
      </c>
      <c r="F93" s="105">
        <f>SUM(F94:H95)</f>
        <v>56</v>
      </c>
      <c r="G93" s="105"/>
      <c r="H93" s="105"/>
      <c r="M93" s="105">
        <f>SUM(M94:O95)</f>
        <v>123</v>
      </c>
      <c r="N93" s="105"/>
      <c r="O93" s="105"/>
    </row>
    <row r="94" spans="3:15" ht="12.75">
      <c r="C94" s="75" t="s">
        <v>193</v>
      </c>
      <c r="F94" s="105">
        <v>29</v>
      </c>
      <c r="G94" s="105"/>
      <c r="H94" s="105"/>
      <c r="M94" s="105">
        <v>67</v>
      </c>
      <c r="N94" s="105"/>
      <c r="O94" s="105"/>
    </row>
    <row r="95" spans="3:15" ht="12.75">
      <c r="C95" s="75" t="s">
        <v>194</v>
      </c>
      <c r="F95" s="105">
        <v>27</v>
      </c>
      <c r="G95" s="105"/>
      <c r="H95" s="105"/>
      <c r="M95" s="105">
        <v>56</v>
      </c>
      <c r="N95" s="105"/>
      <c r="O95" s="105"/>
    </row>
  </sheetData>
  <mergeCells count="49">
    <mergeCell ref="M95:O95"/>
    <mergeCell ref="M86:O86"/>
    <mergeCell ref="F86:H86"/>
    <mergeCell ref="M91:O91"/>
    <mergeCell ref="M92:O92"/>
    <mergeCell ref="M93:O93"/>
    <mergeCell ref="M94:O94"/>
    <mergeCell ref="M88:O88"/>
    <mergeCell ref="M89:O89"/>
    <mergeCell ref="M90:O90"/>
    <mergeCell ref="F94:H94"/>
    <mergeCell ref="F95:H95"/>
    <mergeCell ref="F93:H93"/>
    <mergeCell ref="F90:H90"/>
    <mergeCell ref="F91:H91"/>
    <mergeCell ref="F92:H92"/>
    <mergeCell ref="F87:H87"/>
    <mergeCell ref="M87:O87"/>
    <mergeCell ref="F88:H88"/>
    <mergeCell ref="F89:H89"/>
    <mergeCell ref="F85:H85"/>
    <mergeCell ref="M85:O85"/>
    <mergeCell ref="E82:I82"/>
    <mergeCell ref="D83:J84"/>
    <mergeCell ref="T1:T4"/>
    <mergeCell ref="T36:T37"/>
    <mergeCell ref="T77:T78"/>
    <mergeCell ref="K83:Q84"/>
    <mergeCell ref="L82:P82"/>
    <mergeCell ref="P3:P4"/>
    <mergeCell ref="Q3:Q4"/>
    <mergeCell ref="R2:R4"/>
    <mergeCell ref="L2:O2"/>
    <mergeCell ref="L3:M3"/>
    <mergeCell ref="A3:A4"/>
    <mergeCell ref="B3:B4"/>
    <mergeCell ref="C1:C4"/>
    <mergeCell ref="S1:S4"/>
    <mergeCell ref="D1:O1"/>
    <mergeCell ref="D2:G2"/>
    <mergeCell ref="H2:K2"/>
    <mergeCell ref="A1:B2"/>
    <mergeCell ref="P1:R1"/>
    <mergeCell ref="P2:Q2"/>
    <mergeCell ref="N3:O3"/>
    <mergeCell ref="D3:E3"/>
    <mergeCell ref="F3:G3"/>
    <mergeCell ref="H3:I3"/>
    <mergeCell ref="J3:K3"/>
  </mergeCells>
  <printOptions gridLines="1"/>
  <pageMargins left="0.75" right="0.33" top="1" bottom="1" header="0.5" footer="0.5"/>
  <pageSetup horizontalDpi="300" verticalDpi="300" orientation="portrait" paperSize="9" r:id="rId1"/>
  <headerFooter alignWithMargins="0">
    <oddHeader>&amp;C&amp;"Arial,Italic"&amp;14SUUREMÕISA
&amp;"Arial,Regular"&amp;12Revisjonide võrdlus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3"/>
  <sheetViews>
    <sheetView workbookViewId="0" topLeftCell="A110">
      <selection activeCell="C86" sqref="C86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19.28125" style="0" customWidth="1"/>
    <col min="4" max="9" width="3.7109375" style="0" customWidth="1"/>
    <col min="10" max="10" width="4.00390625" style="0" customWidth="1"/>
    <col min="11" max="11" width="5.57421875" style="0" customWidth="1"/>
    <col min="12" max="12" width="15.28125" style="0" customWidth="1"/>
    <col min="13" max="13" width="16.421875" style="0" customWidth="1"/>
  </cols>
  <sheetData>
    <row r="1" spans="1:13" ht="12.75">
      <c r="A1" s="158" t="s">
        <v>443</v>
      </c>
      <c r="B1" s="105">
        <v>1713</v>
      </c>
      <c r="C1" s="105"/>
      <c r="D1" s="105"/>
      <c r="E1" s="105"/>
      <c r="F1" s="105"/>
      <c r="G1" s="105"/>
      <c r="H1" s="105"/>
      <c r="I1" s="105"/>
      <c r="J1" s="167">
        <v>1782</v>
      </c>
      <c r="K1" s="168"/>
      <c r="L1" s="168"/>
      <c r="M1" s="57">
        <v>1733</v>
      </c>
    </row>
    <row r="2" spans="1:12" ht="12.75">
      <c r="A2" s="158"/>
      <c r="B2" s="169" t="s">
        <v>5</v>
      </c>
      <c r="C2" s="149" t="s">
        <v>4</v>
      </c>
      <c r="D2" s="170" t="s">
        <v>0</v>
      </c>
      <c r="E2" s="170"/>
      <c r="F2" s="170"/>
      <c r="G2" s="170"/>
      <c r="H2" s="170"/>
      <c r="I2" s="170"/>
      <c r="J2" s="159" t="s">
        <v>447</v>
      </c>
      <c r="K2" s="166" t="s">
        <v>448</v>
      </c>
      <c r="L2" s="157" t="s">
        <v>449</v>
      </c>
    </row>
    <row r="3" spans="1:12" ht="12.75">
      <c r="A3" s="158"/>
      <c r="B3" s="169"/>
      <c r="C3" s="149"/>
      <c r="D3" s="171" t="s">
        <v>446</v>
      </c>
      <c r="E3" s="171"/>
      <c r="F3" s="171" t="s">
        <v>191</v>
      </c>
      <c r="G3" s="171"/>
      <c r="H3" s="171" t="s">
        <v>192</v>
      </c>
      <c r="I3" s="171"/>
      <c r="J3" s="159"/>
      <c r="K3" s="166"/>
      <c r="L3" s="157"/>
    </row>
    <row r="4" spans="1:12" ht="12.75">
      <c r="A4" s="158"/>
      <c r="B4" s="169"/>
      <c r="C4" s="149"/>
      <c r="D4" s="2" t="s">
        <v>6</v>
      </c>
      <c r="E4" s="2" t="s">
        <v>7</v>
      </c>
      <c r="F4" s="2" t="s">
        <v>6</v>
      </c>
      <c r="G4" s="2" t="s">
        <v>7</v>
      </c>
      <c r="H4" s="2" t="s">
        <v>444</v>
      </c>
      <c r="I4" s="2" t="s">
        <v>445</v>
      </c>
      <c r="J4" s="159"/>
      <c r="K4" s="166"/>
      <c r="L4" s="157"/>
    </row>
    <row r="5" spans="1:11" ht="12.75">
      <c r="A5">
        <v>1</v>
      </c>
      <c r="B5">
        <f>1/6</f>
        <v>0.16666666666666666</v>
      </c>
      <c r="C5" t="s">
        <v>8</v>
      </c>
      <c r="D5" s="8">
        <v>1</v>
      </c>
      <c r="E5">
        <v>1</v>
      </c>
      <c r="H5">
        <v>1</v>
      </c>
      <c r="I5" s="10"/>
      <c r="J5" t="s">
        <v>202</v>
      </c>
      <c r="K5" s="2" t="s">
        <v>203</v>
      </c>
    </row>
    <row r="6" spans="1:11" ht="12.75">
      <c r="A6">
        <v>2</v>
      </c>
      <c r="B6">
        <f>1/6</f>
        <v>0.16666666666666666</v>
      </c>
      <c r="C6" t="s">
        <v>9</v>
      </c>
      <c r="D6" s="8">
        <v>1</v>
      </c>
      <c r="E6">
        <v>1</v>
      </c>
      <c r="I6" s="10">
        <v>1</v>
      </c>
      <c r="J6" t="s">
        <v>202</v>
      </c>
      <c r="K6" s="2"/>
    </row>
    <row r="7" spans="1:11" ht="12.75">
      <c r="A7">
        <v>3</v>
      </c>
      <c r="B7">
        <f>1/4</f>
        <v>0.25</v>
      </c>
      <c r="C7" t="s">
        <v>153</v>
      </c>
      <c r="D7" s="8">
        <v>2</v>
      </c>
      <c r="E7">
        <v>1</v>
      </c>
      <c r="I7" s="10"/>
      <c r="K7" s="2"/>
    </row>
    <row r="8" spans="1:11" ht="12.75">
      <c r="A8">
        <v>4</v>
      </c>
      <c r="B8">
        <f>1/3</f>
        <v>0.3333333333333333</v>
      </c>
      <c r="C8" t="s">
        <v>10</v>
      </c>
      <c r="D8" s="8">
        <v>2</v>
      </c>
      <c r="E8">
        <v>2</v>
      </c>
      <c r="F8">
        <v>1</v>
      </c>
      <c r="I8" s="10">
        <v>1</v>
      </c>
      <c r="K8" s="2"/>
    </row>
    <row r="9" spans="1:11" ht="12.75">
      <c r="A9">
        <v>5</v>
      </c>
      <c r="B9">
        <f>1/2</f>
        <v>0.5</v>
      </c>
      <c r="C9" t="s">
        <v>11</v>
      </c>
      <c r="D9" s="8">
        <v>3</v>
      </c>
      <c r="E9">
        <v>3</v>
      </c>
      <c r="H9">
        <v>1</v>
      </c>
      <c r="I9" s="10"/>
      <c r="J9" t="s">
        <v>202</v>
      </c>
      <c r="K9" s="2" t="s">
        <v>203</v>
      </c>
    </row>
    <row r="10" spans="1:11" ht="12.75">
      <c r="A10">
        <v>6</v>
      </c>
      <c r="B10">
        <f>1/6</f>
        <v>0.16666666666666666</v>
      </c>
      <c r="C10" t="s">
        <v>12</v>
      </c>
      <c r="D10" s="8">
        <v>1</v>
      </c>
      <c r="E10">
        <v>1</v>
      </c>
      <c r="H10">
        <v>1</v>
      </c>
      <c r="I10" s="10"/>
      <c r="K10" s="2"/>
    </row>
    <row r="11" spans="1:12" ht="12.75">
      <c r="A11">
        <v>7</v>
      </c>
      <c r="B11">
        <f>1/6</f>
        <v>0.16666666666666666</v>
      </c>
      <c r="C11" t="s">
        <v>152</v>
      </c>
      <c r="D11" s="8">
        <v>1</v>
      </c>
      <c r="E11">
        <v>1</v>
      </c>
      <c r="I11" s="10"/>
      <c r="J11" t="s">
        <v>313</v>
      </c>
      <c r="K11" s="2"/>
      <c r="L11" t="s">
        <v>451</v>
      </c>
    </row>
    <row r="12" spans="1:12" ht="12.75">
      <c r="A12">
        <v>8</v>
      </c>
      <c r="B12">
        <f>1/6</f>
        <v>0.16666666666666666</v>
      </c>
      <c r="C12" t="s">
        <v>13</v>
      </c>
      <c r="D12" s="8">
        <v>1</v>
      </c>
      <c r="E12">
        <v>1</v>
      </c>
      <c r="I12" s="10">
        <v>1</v>
      </c>
      <c r="J12" t="s">
        <v>313</v>
      </c>
      <c r="K12" s="2"/>
      <c r="L12" t="s">
        <v>452</v>
      </c>
    </row>
    <row r="13" spans="1:12" ht="12.75">
      <c r="A13">
        <v>9</v>
      </c>
      <c r="B13">
        <f>1/6</f>
        <v>0.16666666666666666</v>
      </c>
      <c r="C13" t="s">
        <v>14</v>
      </c>
      <c r="D13" s="8">
        <v>1</v>
      </c>
      <c r="E13">
        <v>1</v>
      </c>
      <c r="H13">
        <v>1</v>
      </c>
      <c r="I13" s="10"/>
      <c r="J13" t="s">
        <v>259</v>
      </c>
      <c r="K13" s="2"/>
      <c r="L13" t="s">
        <v>260</v>
      </c>
    </row>
    <row r="14" spans="1:11" ht="12.75">
      <c r="A14">
        <v>10</v>
      </c>
      <c r="B14">
        <f>1/6</f>
        <v>0.16666666666666666</v>
      </c>
      <c r="C14" t="s">
        <v>15</v>
      </c>
      <c r="D14" s="8">
        <v>1</v>
      </c>
      <c r="E14">
        <v>1</v>
      </c>
      <c r="G14">
        <v>1</v>
      </c>
      <c r="I14" s="10">
        <v>1</v>
      </c>
      <c r="J14" t="s">
        <v>259</v>
      </c>
      <c r="K14" s="2"/>
    </row>
    <row r="15" spans="1:12" ht="12.75">
      <c r="A15">
        <v>11</v>
      </c>
      <c r="B15">
        <f>1/3</f>
        <v>0.3333333333333333</v>
      </c>
      <c r="C15" t="s">
        <v>16</v>
      </c>
      <c r="D15" s="8">
        <v>2</v>
      </c>
      <c r="E15">
        <v>2</v>
      </c>
      <c r="G15">
        <v>1</v>
      </c>
      <c r="H15">
        <v>1</v>
      </c>
      <c r="I15" s="10"/>
      <c r="J15" t="s">
        <v>259</v>
      </c>
      <c r="K15" s="2"/>
      <c r="L15" t="s">
        <v>260</v>
      </c>
    </row>
    <row r="16" spans="1:11" ht="12.75">
      <c r="A16">
        <v>12</v>
      </c>
      <c r="B16">
        <f>1/4</f>
        <v>0.25</v>
      </c>
      <c r="C16" t="s">
        <v>158</v>
      </c>
      <c r="D16" s="8">
        <v>2</v>
      </c>
      <c r="E16">
        <v>1</v>
      </c>
      <c r="H16">
        <v>1</v>
      </c>
      <c r="I16" s="10"/>
      <c r="J16" t="s">
        <v>201</v>
      </c>
      <c r="K16" s="2" t="s">
        <v>203</v>
      </c>
    </row>
    <row r="17" spans="1:11" ht="12.75">
      <c r="A17">
        <v>13</v>
      </c>
      <c r="B17">
        <f>1/6</f>
        <v>0.16666666666666666</v>
      </c>
      <c r="C17" t="s">
        <v>17</v>
      </c>
      <c r="D17" s="8">
        <v>1</v>
      </c>
      <c r="E17">
        <v>1</v>
      </c>
      <c r="I17" s="10"/>
      <c r="J17" t="s">
        <v>200</v>
      </c>
      <c r="K17" s="2" t="s">
        <v>205</v>
      </c>
    </row>
    <row r="18" spans="1:12" ht="12.75">
      <c r="A18">
        <v>14</v>
      </c>
      <c r="B18">
        <f>1/3</f>
        <v>0.3333333333333333</v>
      </c>
      <c r="C18" t="s">
        <v>19</v>
      </c>
      <c r="D18" s="8">
        <v>2</v>
      </c>
      <c r="E18">
        <v>2</v>
      </c>
      <c r="G18">
        <v>1</v>
      </c>
      <c r="I18" s="10"/>
      <c r="J18" t="s">
        <v>200</v>
      </c>
      <c r="K18" s="2" t="s">
        <v>205</v>
      </c>
      <c r="L18" t="s">
        <v>240</v>
      </c>
    </row>
    <row r="19" spans="1:11" ht="12.75">
      <c r="A19">
        <v>15</v>
      </c>
      <c r="B19">
        <f>1/4</f>
        <v>0.25</v>
      </c>
      <c r="C19" t="s">
        <v>154</v>
      </c>
      <c r="D19" s="8">
        <v>1</v>
      </c>
      <c r="E19">
        <v>2</v>
      </c>
      <c r="F19">
        <v>1</v>
      </c>
      <c r="I19" s="10">
        <v>1</v>
      </c>
      <c r="K19" s="2"/>
    </row>
    <row r="20" spans="1:11" ht="12.75">
      <c r="A20">
        <v>16</v>
      </c>
      <c r="B20" s="33">
        <f>1/6</f>
        <v>0.16666666666666666</v>
      </c>
      <c r="C20" s="33" t="s">
        <v>18</v>
      </c>
      <c r="D20" s="8">
        <v>1</v>
      </c>
      <c r="E20" s="33">
        <v>1</v>
      </c>
      <c r="F20" s="33"/>
      <c r="G20" s="33"/>
      <c r="H20" s="33"/>
      <c r="I20" s="10"/>
      <c r="K20" s="2"/>
    </row>
    <row r="21" spans="1:12" ht="12.75">
      <c r="A21">
        <v>17</v>
      </c>
      <c r="B21">
        <f>1/6</f>
        <v>0.16666666666666666</v>
      </c>
      <c r="C21" t="s">
        <v>35</v>
      </c>
      <c r="D21" s="8">
        <v>1</v>
      </c>
      <c r="E21">
        <v>1</v>
      </c>
      <c r="I21" s="10"/>
      <c r="J21" t="s">
        <v>200</v>
      </c>
      <c r="K21" s="2" t="s">
        <v>205</v>
      </c>
      <c r="L21" t="s">
        <v>207</v>
      </c>
    </row>
    <row r="22" spans="1:11" ht="12.75">
      <c r="A22">
        <v>18</v>
      </c>
      <c r="B22">
        <f>1/6</f>
        <v>0.16666666666666666</v>
      </c>
      <c r="C22" t="s">
        <v>37</v>
      </c>
      <c r="D22" s="8">
        <v>1</v>
      </c>
      <c r="E22">
        <v>1</v>
      </c>
      <c r="G22">
        <v>1</v>
      </c>
      <c r="H22">
        <v>1</v>
      </c>
      <c r="I22" s="10"/>
      <c r="J22" t="s">
        <v>200</v>
      </c>
      <c r="K22" s="2"/>
    </row>
    <row r="23" spans="1:11" ht="12.75">
      <c r="A23">
        <v>19</v>
      </c>
      <c r="B23">
        <f>1/4</f>
        <v>0.25</v>
      </c>
      <c r="C23" t="s">
        <v>40</v>
      </c>
      <c r="D23" s="8">
        <v>2</v>
      </c>
      <c r="E23">
        <v>1</v>
      </c>
      <c r="I23" s="10"/>
      <c r="J23" t="s">
        <v>204</v>
      </c>
      <c r="K23" s="2" t="s">
        <v>203</v>
      </c>
    </row>
    <row r="24" spans="1:11" ht="12.75">
      <c r="A24">
        <v>20</v>
      </c>
      <c r="B24">
        <f>1/4</f>
        <v>0.25</v>
      </c>
      <c r="C24" t="s">
        <v>43</v>
      </c>
      <c r="D24" s="8">
        <v>2</v>
      </c>
      <c r="E24">
        <v>1</v>
      </c>
      <c r="I24" s="10"/>
      <c r="J24" t="s">
        <v>204</v>
      </c>
      <c r="K24" s="2" t="s">
        <v>203</v>
      </c>
    </row>
    <row r="25" spans="1:11" ht="12.75">
      <c r="A25">
        <v>21</v>
      </c>
      <c r="B25">
        <f>1/6</f>
        <v>0.16666666666666666</v>
      </c>
      <c r="C25" t="s">
        <v>39</v>
      </c>
      <c r="D25" s="8">
        <v>1</v>
      </c>
      <c r="E25">
        <v>1</v>
      </c>
      <c r="G25">
        <v>1</v>
      </c>
      <c r="I25" s="10"/>
      <c r="J25" t="s">
        <v>204</v>
      </c>
      <c r="K25" s="2" t="s">
        <v>203</v>
      </c>
    </row>
    <row r="26" spans="1:11" ht="12.75">
      <c r="A26">
        <v>22</v>
      </c>
      <c r="B26">
        <f>1/4</f>
        <v>0.25</v>
      </c>
      <c r="C26" t="s">
        <v>38</v>
      </c>
      <c r="D26" s="8">
        <v>2</v>
      </c>
      <c r="E26">
        <v>1</v>
      </c>
      <c r="I26" s="10">
        <v>1</v>
      </c>
      <c r="J26" t="s">
        <v>204</v>
      </c>
      <c r="K26" s="2" t="s">
        <v>203</v>
      </c>
    </row>
    <row r="27" spans="1:12" ht="12.75">
      <c r="A27">
        <v>23</v>
      </c>
      <c r="B27">
        <f>7/12</f>
        <v>0.5833333333333334</v>
      </c>
      <c r="C27" t="s">
        <v>36</v>
      </c>
      <c r="D27" s="8">
        <v>4</v>
      </c>
      <c r="E27">
        <v>3</v>
      </c>
      <c r="I27" s="10"/>
      <c r="J27" t="s">
        <v>206</v>
      </c>
      <c r="K27" s="2" t="s">
        <v>203</v>
      </c>
      <c r="L27" t="s">
        <v>358</v>
      </c>
    </row>
    <row r="28" spans="1:12" ht="12.75">
      <c r="A28">
        <v>24</v>
      </c>
      <c r="B28">
        <f>1/4</f>
        <v>0.25</v>
      </c>
      <c r="C28" t="s">
        <v>41</v>
      </c>
      <c r="D28" s="8">
        <v>2</v>
      </c>
      <c r="E28">
        <v>1</v>
      </c>
      <c r="H28">
        <v>1</v>
      </c>
      <c r="I28" s="10"/>
      <c r="J28" t="s">
        <v>206</v>
      </c>
      <c r="K28" s="2" t="s">
        <v>203</v>
      </c>
      <c r="L28" t="s">
        <v>357</v>
      </c>
    </row>
    <row r="29" spans="1:12" ht="12.75">
      <c r="A29">
        <v>25</v>
      </c>
      <c r="B29">
        <f>1/4</f>
        <v>0.25</v>
      </c>
      <c r="C29" t="s">
        <v>42</v>
      </c>
      <c r="D29" s="8">
        <v>2</v>
      </c>
      <c r="E29">
        <v>1</v>
      </c>
      <c r="H29">
        <v>1</v>
      </c>
      <c r="I29" s="10">
        <v>1</v>
      </c>
      <c r="J29" t="s">
        <v>206</v>
      </c>
      <c r="K29" s="2" t="s">
        <v>203</v>
      </c>
      <c r="L29" t="s">
        <v>356</v>
      </c>
    </row>
    <row r="30" spans="1:11" ht="12.75">
      <c r="A30">
        <v>26</v>
      </c>
      <c r="B30">
        <f>1/6</f>
        <v>0.16666666666666666</v>
      </c>
      <c r="C30" t="s">
        <v>155</v>
      </c>
      <c r="D30" s="8">
        <v>1</v>
      </c>
      <c r="E30">
        <v>1</v>
      </c>
      <c r="I30" s="10">
        <v>1</v>
      </c>
      <c r="J30" t="s">
        <v>206</v>
      </c>
      <c r="K30" s="2"/>
    </row>
    <row r="31" spans="1:11" ht="12.75">
      <c r="A31">
        <v>27</v>
      </c>
      <c r="B31">
        <f>1/6</f>
        <v>0.16666666666666666</v>
      </c>
      <c r="C31" t="s">
        <v>44</v>
      </c>
      <c r="D31" s="8">
        <v>1</v>
      </c>
      <c r="E31">
        <v>1</v>
      </c>
      <c r="G31">
        <v>1</v>
      </c>
      <c r="I31" s="10">
        <v>1</v>
      </c>
      <c r="J31" t="s">
        <v>206</v>
      </c>
      <c r="K31" s="2"/>
    </row>
    <row r="32" spans="1:11" ht="12.75">
      <c r="A32">
        <v>28</v>
      </c>
      <c r="B32">
        <f>1/4</f>
        <v>0.25</v>
      </c>
      <c r="C32" t="s">
        <v>45</v>
      </c>
      <c r="D32" s="8">
        <v>2</v>
      </c>
      <c r="E32">
        <v>1</v>
      </c>
      <c r="H32">
        <v>1</v>
      </c>
      <c r="I32" s="10"/>
      <c r="J32" t="s">
        <v>206</v>
      </c>
      <c r="K32" s="2"/>
    </row>
    <row r="33" spans="1:11" ht="12.75">
      <c r="A33">
        <v>29</v>
      </c>
      <c r="B33">
        <f>1/6</f>
        <v>0.16666666666666666</v>
      </c>
      <c r="C33" t="s">
        <v>46</v>
      </c>
      <c r="D33" s="8">
        <v>1</v>
      </c>
      <c r="E33">
        <v>1</v>
      </c>
      <c r="I33" s="10"/>
      <c r="J33" t="s">
        <v>208</v>
      </c>
      <c r="K33" s="2"/>
    </row>
    <row r="34" spans="1:12" ht="12.75">
      <c r="A34">
        <v>30</v>
      </c>
      <c r="B34">
        <f>5/12</f>
        <v>0.4166666666666667</v>
      </c>
      <c r="C34" t="s">
        <v>47</v>
      </c>
      <c r="D34" s="8">
        <v>2</v>
      </c>
      <c r="E34">
        <v>3</v>
      </c>
      <c r="I34" s="10"/>
      <c r="J34" t="s">
        <v>208</v>
      </c>
      <c r="K34" s="2"/>
      <c r="L34" t="s">
        <v>354</v>
      </c>
    </row>
    <row r="35" spans="1:12" ht="12.75">
      <c r="A35">
        <v>31</v>
      </c>
      <c r="B35">
        <f>1/4</f>
        <v>0.25</v>
      </c>
      <c r="C35" t="s">
        <v>53</v>
      </c>
      <c r="D35" s="8">
        <v>2</v>
      </c>
      <c r="E35">
        <v>1</v>
      </c>
      <c r="I35" s="10">
        <v>1</v>
      </c>
      <c r="J35" t="s">
        <v>208</v>
      </c>
      <c r="K35" s="2"/>
      <c r="L35" t="s">
        <v>454</v>
      </c>
    </row>
    <row r="36" spans="1:12" ht="12.75">
      <c r="A36">
        <v>32</v>
      </c>
      <c r="B36">
        <f>1/3</f>
        <v>0.3333333333333333</v>
      </c>
      <c r="C36" t="s">
        <v>52</v>
      </c>
      <c r="D36" s="8">
        <v>2</v>
      </c>
      <c r="E36">
        <v>2</v>
      </c>
      <c r="H36">
        <v>1</v>
      </c>
      <c r="I36" s="10">
        <v>1</v>
      </c>
      <c r="J36" t="s">
        <v>208</v>
      </c>
      <c r="K36" s="2"/>
      <c r="L36" t="s">
        <v>355</v>
      </c>
    </row>
    <row r="37" spans="1:12" ht="12.75">
      <c r="A37">
        <v>33</v>
      </c>
      <c r="B37">
        <f>5/12</f>
        <v>0.4166666666666667</v>
      </c>
      <c r="C37" t="s">
        <v>51</v>
      </c>
      <c r="D37" s="8">
        <v>2</v>
      </c>
      <c r="E37">
        <v>3</v>
      </c>
      <c r="I37" s="10">
        <v>1</v>
      </c>
      <c r="J37" t="s">
        <v>208</v>
      </c>
      <c r="K37" s="2"/>
      <c r="L37" t="s">
        <v>353</v>
      </c>
    </row>
    <row r="38" spans="1:12" ht="12.75">
      <c r="A38">
        <v>34</v>
      </c>
      <c r="B38">
        <f>1/4</f>
        <v>0.25</v>
      </c>
      <c r="C38" t="s">
        <v>50</v>
      </c>
      <c r="D38" s="8">
        <v>2</v>
      </c>
      <c r="E38">
        <v>1</v>
      </c>
      <c r="I38" s="10"/>
      <c r="J38" t="s">
        <v>208</v>
      </c>
      <c r="K38" s="2" t="s">
        <v>203</v>
      </c>
      <c r="L38" t="s">
        <v>228</v>
      </c>
    </row>
    <row r="39" spans="1:12" ht="12.75">
      <c r="A39">
        <v>35</v>
      </c>
      <c r="B39">
        <f>1/3</f>
        <v>0.3333333333333333</v>
      </c>
      <c r="C39" t="s">
        <v>49</v>
      </c>
      <c r="D39" s="8">
        <v>2</v>
      </c>
      <c r="E39">
        <v>2</v>
      </c>
      <c r="G39">
        <v>1</v>
      </c>
      <c r="H39">
        <v>1</v>
      </c>
      <c r="I39" s="10">
        <v>1</v>
      </c>
      <c r="J39" t="s">
        <v>206</v>
      </c>
      <c r="K39" s="2" t="s">
        <v>203</v>
      </c>
      <c r="L39" t="s">
        <v>257</v>
      </c>
    </row>
    <row r="40" spans="1:11" ht="12.75">
      <c r="A40">
        <v>36</v>
      </c>
      <c r="B40" s="33">
        <f>5/12</f>
        <v>0.4166666666666667</v>
      </c>
      <c r="C40" s="33" t="s">
        <v>48</v>
      </c>
      <c r="D40" s="8">
        <v>3</v>
      </c>
      <c r="E40" s="33">
        <v>2</v>
      </c>
      <c r="F40" s="33"/>
      <c r="G40" s="33"/>
      <c r="H40" s="33">
        <v>1</v>
      </c>
      <c r="I40" s="10">
        <v>1</v>
      </c>
      <c r="J40" t="s">
        <v>206</v>
      </c>
      <c r="K40" s="2"/>
    </row>
    <row r="41" spans="1:12" ht="12.75">
      <c r="A41">
        <v>37</v>
      </c>
      <c r="B41">
        <f>1/3</f>
        <v>0.3333333333333333</v>
      </c>
      <c r="C41" t="s">
        <v>170</v>
      </c>
      <c r="D41" s="8">
        <v>2</v>
      </c>
      <c r="E41">
        <v>2</v>
      </c>
      <c r="G41">
        <v>1</v>
      </c>
      <c r="I41" s="10"/>
      <c r="J41" t="s">
        <v>209</v>
      </c>
      <c r="K41" s="2" t="s">
        <v>254</v>
      </c>
      <c r="L41" t="s">
        <v>232</v>
      </c>
    </row>
    <row r="42" spans="1:12" ht="12.75">
      <c r="A42">
        <v>38</v>
      </c>
      <c r="B42">
        <f>1/6</f>
        <v>0.16666666666666666</v>
      </c>
      <c r="C42" t="s">
        <v>59</v>
      </c>
      <c r="D42" s="8">
        <v>1</v>
      </c>
      <c r="E42">
        <v>1</v>
      </c>
      <c r="H42">
        <v>1</v>
      </c>
      <c r="I42" s="10"/>
      <c r="J42" t="s">
        <v>209</v>
      </c>
      <c r="K42" s="2"/>
      <c r="L42" t="s">
        <v>454</v>
      </c>
    </row>
    <row r="43" spans="1:12" ht="12.75">
      <c r="A43">
        <v>39</v>
      </c>
      <c r="B43">
        <f>1/4</f>
        <v>0.25</v>
      </c>
      <c r="C43" t="s">
        <v>72</v>
      </c>
      <c r="D43" s="8">
        <v>2</v>
      </c>
      <c r="E43">
        <v>1</v>
      </c>
      <c r="F43">
        <v>1</v>
      </c>
      <c r="G43">
        <v>1</v>
      </c>
      <c r="H43">
        <v>1</v>
      </c>
      <c r="I43" s="10"/>
      <c r="J43" t="s">
        <v>209</v>
      </c>
      <c r="K43" s="2" t="s">
        <v>254</v>
      </c>
      <c r="L43" t="s">
        <v>453</v>
      </c>
    </row>
    <row r="44" spans="1:12" ht="12.75">
      <c r="A44">
        <v>40</v>
      </c>
      <c r="B44">
        <f>1/4</f>
        <v>0.25</v>
      </c>
      <c r="C44" t="s">
        <v>58</v>
      </c>
      <c r="D44" s="8">
        <v>1</v>
      </c>
      <c r="E44">
        <v>2</v>
      </c>
      <c r="H44">
        <v>1</v>
      </c>
      <c r="I44" s="10"/>
      <c r="J44" t="s">
        <v>209</v>
      </c>
      <c r="K44" s="2" t="s">
        <v>210</v>
      </c>
      <c r="L44" t="s">
        <v>359</v>
      </c>
    </row>
    <row r="45" spans="1:11" ht="12.75">
      <c r="A45">
        <v>41</v>
      </c>
      <c r="B45">
        <f>1/4</f>
        <v>0.25</v>
      </c>
      <c r="C45" t="s">
        <v>57</v>
      </c>
      <c r="D45" s="8">
        <v>2</v>
      </c>
      <c r="E45">
        <v>1</v>
      </c>
      <c r="I45" s="10"/>
      <c r="K45" s="2"/>
    </row>
    <row r="46" spans="1:11" ht="12.75">
      <c r="A46">
        <v>42</v>
      </c>
      <c r="B46">
        <f>1/6</f>
        <v>0.16666666666666666</v>
      </c>
      <c r="C46" t="s">
        <v>56</v>
      </c>
      <c r="D46" s="8">
        <v>1</v>
      </c>
      <c r="E46">
        <v>1</v>
      </c>
      <c r="H46">
        <v>1</v>
      </c>
      <c r="I46" s="10"/>
      <c r="J46" t="s">
        <v>211</v>
      </c>
      <c r="K46" s="2" t="s">
        <v>212</v>
      </c>
    </row>
    <row r="47" spans="1:11" ht="12.75">
      <c r="A47">
        <v>43</v>
      </c>
      <c r="B47">
        <f>1/6</f>
        <v>0.16666666666666666</v>
      </c>
      <c r="C47" t="s">
        <v>55</v>
      </c>
      <c r="D47" s="8">
        <v>1</v>
      </c>
      <c r="E47">
        <v>1</v>
      </c>
      <c r="H47">
        <v>1</v>
      </c>
      <c r="I47" s="10"/>
      <c r="J47" t="s">
        <v>211</v>
      </c>
      <c r="K47" s="2" t="s">
        <v>212</v>
      </c>
    </row>
    <row r="48" spans="1:11" ht="12.75">
      <c r="A48">
        <v>44</v>
      </c>
      <c r="B48">
        <f>1/4</f>
        <v>0.25</v>
      </c>
      <c r="C48" t="s">
        <v>54</v>
      </c>
      <c r="D48" s="8">
        <v>2</v>
      </c>
      <c r="E48">
        <v>1</v>
      </c>
      <c r="I48" s="10">
        <v>1</v>
      </c>
      <c r="J48" t="s">
        <v>211</v>
      </c>
      <c r="K48" s="2" t="s">
        <v>212</v>
      </c>
    </row>
    <row r="49" spans="1:11" ht="12.75">
      <c r="A49">
        <v>45</v>
      </c>
      <c r="B49">
        <f>1/6</f>
        <v>0.16666666666666666</v>
      </c>
      <c r="C49" t="s">
        <v>60</v>
      </c>
      <c r="D49" s="8">
        <v>1</v>
      </c>
      <c r="E49">
        <v>1</v>
      </c>
      <c r="I49" s="10"/>
      <c r="J49" t="s">
        <v>211</v>
      </c>
      <c r="K49" s="2" t="s">
        <v>212</v>
      </c>
    </row>
    <row r="50" spans="1:11" ht="12.75">
      <c r="A50">
        <v>46</v>
      </c>
      <c r="B50">
        <f>1/4</f>
        <v>0.25</v>
      </c>
      <c r="C50" t="s">
        <v>61</v>
      </c>
      <c r="D50" s="8">
        <v>2</v>
      </c>
      <c r="E50">
        <v>1</v>
      </c>
      <c r="I50" s="10"/>
      <c r="J50" t="s">
        <v>214</v>
      </c>
      <c r="K50" s="2"/>
    </row>
    <row r="51" spans="1:11" ht="12.75">
      <c r="A51">
        <v>47</v>
      </c>
      <c r="B51">
        <f>1/4</f>
        <v>0.25</v>
      </c>
      <c r="C51" t="s">
        <v>62</v>
      </c>
      <c r="D51" s="8">
        <v>1</v>
      </c>
      <c r="E51">
        <v>2</v>
      </c>
      <c r="I51" s="10">
        <v>1</v>
      </c>
      <c r="J51" t="s">
        <v>214</v>
      </c>
      <c r="K51" s="2"/>
    </row>
    <row r="52" spans="1:11" ht="12.75">
      <c r="A52">
        <v>48</v>
      </c>
      <c r="B52">
        <f>1/4</f>
        <v>0.25</v>
      </c>
      <c r="C52" t="s">
        <v>63</v>
      </c>
      <c r="D52" s="8">
        <v>2</v>
      </c>
      <c r="E52">
        <v>1</v>
      </c>
      <c r="H52">
        <v>1</v>
      </c>
      <c r="I52" s="10"/>
      <c r="J52" t="s">
        <v>214</v>
      </c>
      <c r="K52" s="2"/>
    </row>
    <row r="53" spans="1:11" ht="12.75">
      <c r="A53">
        <v>49</v>
      </c>
      <c r="B53">
        <f>1/6</f>
        <v>0.16666666666666666</v>
      </c>
      <c r="C53" t="s">
        <v>64</v>
      </c>
      <c r="D53" s="8">
        <v>1</v>
      </c>
      <c r="E53">
        <v>1</v>
      </c>
      <c r="I53" s="10">
        <v>1</v>
      </c>
      <c r="J53" t="s">
        <v>214</v>
      </c>
      <c r="K53" s="2"/>
    </row>
    <row r="54" spans="1:11" ht="12.75">
      <c r="A54">
        <v>50</v>
      </c>
      <c r="B54">
        <f>1/4</f>
        <v>0.25</v>
      </c>
      <c r="C54" t="s">
        <v>65</v>
      </c>
      <c r="D54" s="8">
        <v>2</v>
      </c>
      <c r="E54">
        <v>1</v>
      </c>
      <c r="G54">
        <v>1</v>
      </c>
      <c r="I54" s="10"/>
      <c r="J54" t="s">
        <v>214</v>
      </c>
      <c r="K54" s="2"/>
    </row>
    <row r="55" spans="1:11" ht="12.75">
      <c r="A55">
        <v>51</v>
      </c>
      <c r="B55">
        <f>1/3</f>
        <v>0.3333333333333333</v>
      </c>
      <c r="C55" t="s">
        <v>66</v>
      </c>
      <c r="D55" s="8">
        <v>2</v>
      </c>
      <c r="E55">
        <v>2</v>
      </c>
      <c r="I55" s="10"/>
      <c r="J55" t="s">
        <v>213</v>
      </c>
      <c r="K55" s="2"/>
    </row>
    <row r="56" spans="1:11" ht="12.75">
      <c r="A56">
        <v>52</v>
      </c>
      <c r="B56">
        <f>1/6</f>
        <v>0.16666666666666666</v>
      </c>
      <c r="C56" t="s">
        <v>67</v>
      </c>
      <c r="D56" s="8">
        <v>1</v>
      </c>
      <c r="E56">
        <v>1</v>
      </c>
      <c r="I56" s="10">
        <v>1</v>
      </c>
      <c r="J56" t="s">
        <v>213</v>
      </c>
      <c r="K56" s="2"/>
    </row>
    <row r="57" spans="1:11" ht="12.75">
      <c r="A57">
        <v>53</v>
      </c>
      <c r="B57">
        <f>1/2</f>
        <v>0.5</v>
      </c>
      <c r="C57" t="s">
        <v>173</v>
      </c>
      <c r="D57" s="8">
        <v>3</v>
      </c>
      <c r="E57">
        <v>3</v>
      </c>
      <c r="I57" s="10"/>
      <c r="J57" t="s">
        <v>290</v>
      </c>
      <c r="K57" s="2" t="s">
        <v>370</v>
      </c>
    </row>
    <row r="58" spans="1:11" ht="12.75">
      <c r="A58">
        <v>54</v>
      </c>
      <c r="B58">
        <f>1/6</f>
        <v>0.16666666666666666</v>
      </c>
      <c r="C58" t="s">
        <v>68</v>
      </c>
      <c r="D58" s="8">
        <v>2</v>
      </c>
      <c r="E58">
        <v>1</v>
      </c>
      <c r="H58">
        <v>1</v>
      </c>
      <c r="I58" s="10"/>
      <c r="J58" t="s">
        <v>215</v>
      </c>
      <c r="K58" s="2" t="s">
        <v>242</v>
      </c>
    </row>
    <row r="59" spans="1:11" ht="12.75">
      <c r="A59">
        <v>55</v>
      </c>
      <c r="B59">
        <f>1/3</f>
        <v>0.3333333333333333</v>
      </c>
      <c r="C59" t="s">
        <v>69</v>
      </c>
      <c r="D59" s="8">
        <v>3</v>
      </c>
      <c r="E59">
        <v>1</v>
      </c>
      <c r="G59">
        <v>1</v>
      </c>
      <c r="I59" s="10">
        <v>1</v>
      </c>
      <c r="J59" t="s">
        <v>215</v>
      </c>
      <c r="K59" s="2" t="s">
        <v>242</v>
      </c>
    </row>
    <row r="60" spans="1:11" ht="12.75">
      <c r="A60">
        <v>56</v>
      </c>
      <c r="B60">
        <f>1/4</f>
        <v>0.25</v>
      </c>
      <c r="C60" t="s">
        <v>70</v>
      </c>
      <c r="D60" s="8">
        <v>2</v>
      </c>
      <c r="E60">
        <v>1</v>
      </c>
      <c r="I60" s="10">
        <v>1</v>
      </c>
      <c r="J60" t="s">
        <v>216</v>
      </c>
      <c r="K60" s="2"/>
    </row>
    <row r="61" spans="1:11" ht="12.75">
      <c r="A61">
        <v>57</v>
      </c>
      <c r="B61">
        <f>1/4</f>
        <v>0.25</v>
      </c>
      <c r="C61" t="s">
        <v>71</v>
      </c>
      <c r="D61" s="8">
        <v>2</v>
      </c>
      <c r="E61">
        <v>1</v>
      </c>
      <c r="H61">
        <v>1</v>
      </c>
      <c r="I61" s="10"/>
      <c r="J61" t="s">
        <v>216</v>
      </c>
      <c r="K61" s="2"/>
    </row>
    <row r="62" spans="1:11" ht="12.75">
      <c r="A62">
        <v>58</v>
      </c>
      <c r="B62" s="33">
        <f>1/4</f>
        <v>0.25</v>
      </c>
      <c r="C62" s="33" t="s">
        <v>459</v>
      </c>
      <c r="D62" s="8">
        <v>1</v>
      </c>
      <c r="E62" s="33">
        <v>2</v>
      </c>
      <c r="F62" s="33"/>
      <c r="G62" s="33"/>
      <c r="H62" s="33"/>
      <c r="I62" s="10"/>
      <c r="J62" t="s">
        <v>308</v>
      </c>
      <c r="K62" s="2"/>
    </row>
    <row r="63" spans="1:11" ht="12.75">
      <c r="A63">
        <v>59</v>
      </c>
      <c r="B63">
        <f>1/4</f>
        <v>0.25</v>
      </c>
      <c r="C63" t="s">
        <v>83</v>
      </c>
      <c r="D63" s="8">
        <v>2</v>
      </c>
      <c r="E63">
        <v>1</v>
      </c>
      <c r="I63" s="10">
        <v>1</v>
      </c>
      <c r="J63" t="s">
        <v>255</v>
      </c>
      <c r="K63" s="2"/>
    </row>
    <row r="64" spans="1:11" ht="12.75">
      <c r="A64">
        <v>60</v>
      </c>
      <c r="B64">
        <f>1/6</f>
        <v>0.16666666666666666</v>
      </c>
      <c r="C64" t="s">
        <v>82</v>
      </c>
      <c r="D64" s="8">
        <v>1</v>
      </c>
      <c r="E64">
        <v>1</v>
      </c>
      <c r="H64">
        <v>1</v>
      </c>
      <c r="I64" s="10"/>
      <c r="J64" t="s">
        <v>217</v>
      </c>
      <c r="K64" s="2"/>
    </row>
    <row r="65" spans="1:11" ht="12.75">
      <c r="A65">
        <v>61</v>
      </c>
      <c r="B65">
        <f>1/6</f>
        <v>0.16666666666666666</v>
      </c>
      <c r="C65" t="s">
        <v>81</v>
      </c>
      <c r="D65" s="8">
        <v>1</v>
      </c>
      <c r="E65">
        <v>1</v>
      </c>
      <c r="I65" s="10"/>
      <c r="J65" t="s">
        <v>217</v>
      </c>
      <c r="K65" s="2"/>
    </row>
    <row r="66" spans="1:11" ht="12.75">
      <c r="A66">
        <v>62</v>
      </c>
      <c r="B66">
        <f>1/6</f>
        <v>0.16666666666666666</v>
      </c>
      <c r="C66" t="s">
        <v>80</v>
      </c>
      <c r="D66" s="8">
        <v>1</v>
      </c>
      <c r="E66">
        <v>1</v>
      </c>
      <c r="H66">
        <v>1</v>
      </c>
      <c r="I66" s="10"/>
      <c r="J66" t="s">
        <v>217</v>
      </c>
      <c r="K66" s="2"/>
    </row>
    <row r="67" spans="1:11" ht="12.75">
      <c r="A67">
        <v>63</v>
      </c>
      <c r="B67">
        <f>1/6</f>
        <v>0.16666666666666666</v>
      </c>
      <c r="C67" t="s">
        <v>79</v>
      </c>
      <c r="D67" s="8">
        <v>1</v>
      </c>
      <c r="E67">
        <v>1</v>
      </c>
      <c r="I67" s="10">
        <v>1</v>
      </c>
      <c r="J67" t="s">
        <v>217</v>
      </c>
      <c r="K67" s="2"/>
    </row>
    <row r="68" spans="1:11" ht="12.75">
      <c r="A68">
        <v>64</v>
      </c>
      <c r="B68">
        <f>1/4</f>
        <v>0.25</v>
      </c>
      <c r="C68" t="s">
        <v>78</v>
      </c>
      <c r="D68" s="8">
        <v>2</v>
      </c>
      <c r="E68">
        <v>1</v>
      </c>
      <c r="H68">
        <v>1</v>
      </c>
      <c r="I68" s="10">
        <v>1</v>
      </c>
      <c r="J68" t="s">
        <v>217</v>
      </c>
      <c r="K68" s="2"/>
    </row>
    <row r="69" spans="1:11" ht="12.75">
      <c r="A69">
        <v>65</v>
      </c>
      <c r="B69">
        <f>1/4</f>
        <v>0.25</v>
      </c>
      <c r="C69" t="s">
        <v>77</v>
      </c>
      <c r="D69" s="8">
        <v>2</v>
      </c>
      <c r="E69">
        <v>1</v>
      </c>
      <c r="I69" s="10">
        <v>1</v>
      </c>
      <c r="J69" t="s">
        <v>217</v>
      </c>
      <c r="K69" s="2"/>
    </row>
    <row r="70" spans="1:11" ht="12.75">
      <c r="A70">
        <v>66</v>
      </c>
      <c r="B70">
        <f>1/2</f>
        <v>0.5</v>
      </c>
      <c r="C70" t="s">
        <v>76</v>
      </c>
      <c r="D70" s="8">
        <v>4</v>
      </c>
      <c r="E70">
        <v>2</v>
      </c>
      <c r="H70">
        <v>1</v>
      </c>
      <c r="I70" s="10">
        <v>1</v>
      </c>
      <c r="J70" t="s">
        <v>218</v>
      </c>
      <c r="K70" s="2"/>
    </row>
    <row r="71" spans="1:11" ht="12.75">
      <c r="A71">
        <v>67</v>
      </c>
      <c r="B71">
        <f>1/3</f>
        <v>0.3333333333333333</v>
      </c>
      <c r="C71" t="s">
        <v>75</v>
      </c>
      <c r="D71" s="8">
        <v>2</v>
      </c>
      <c r="E71">
        <v>2</v>
      </c>
      <c r="F71">
        <v>1</v>
      </c>
      <c r="G71">
        <v>1</v>
      </c>
      <c r="I71" s="10"/>
      <c r="J71" t="s">
        <v>219</v>
      </c>
      <c r="K71" s="2"/>
    </row>
    <row r="72" spans="1:11" ht="12.75">
      <c r="A72">
        <v>68</v>
      </c>
      <c r="B72">
        <f>1/4</f>
        <v>0.25</v>
      </c>
      <c r="C72" t="s">
        <v>156</v>
      </c>
      <c r="D72" s="8">
        <v>1</v>
      </c>
      <c r="E72">
        <v>2</v>
      </c>
      <c r="F72">
        <v>1</v>
      </c>
      <c r="H72">
        <v>1</v>
      </c>
      <c r="I72" s="10">
        <v>1</v>
      </c>
      <c r="J72" t="s">
        <v>219</v>
      </c>
      <c r="K72" s="2"/>
    </row>
    <row r="73" spans="1:11" ht="12.75">
      <c r="A73">
        <v>69</v>
      </c>
      <c r="B73">
        <f>1/6</f>
        <v>0.16666666666666666</v>
      </c>
      <c r="C73" t="s">
        <v>74</v>
      </c>
      <c r="D73" s="8">
        <v>1</v>
      </c>
      <c r="E73">
        <v>1</v>
      </c>
      <c r="I73" s="10">
        <v>1</v>
      </c>
      <c r="J73" t="s">
        <v>219</v>
      </c>
      <c r="K73" s="2"/>
    </row>
    <row r="74" spans="1:11" ht="12.75">
      <c r="A74">
        <v>70</v>
      </c>
      <c r="B74">
        <f>1/3</f>
        <v>0.3333333333333333</v>
      </c>
      <c r="C74" t="s">
        <v>73</v>
      </c>
      <c r="D74" s="8">
        <v>2</v>
      </c>
      <c r="E74">
        <v>2</v>
      </c>
      <c r="I74" s="10"/>
      <c r="J74" t="s">
        <v>220</v>
      </c>
      <c r="K74" s="2" t="s">
        <v>212</v>
      </c>
    </row>
    <row r="75" spans="1:11" ht="12.75">
      <c r="A75">
        <v>71</v>
      </c>
      <c r="B75">
        <f>1/4</f>
        <v>0.25</v>
      </c>
      <c r="C75" t="s">
        <v>84</v>
      </c>
      <c r="D75" s="8">
        <v>1</v>
      </c>
      <c r="E75">
        <v>2</v>
      </c>
      <c r="F75">
        <v>1</v>
      </c>
      <c r="H75">
        <v>2</v>
      </c>
      <c r="I75" s="10"/>
      <c r="J75" t="s">
        <v>220</v>
      </c>
      <c r="K75" s="2" t="s">
        <v>212</v>
      </c>
    </row>
    <row r="76" spans="1:11" ht="14.25" customHeight="1">
      <c r="A76">
        <v>72</v>
      </c>
      <c r="B76">
        <f>1/6</f>
        <v>0.16666666666666666</v>
      </c>
      <c r="C76" s="6" t="s">
        <v>177</v>
      </c>
      <c r="D76" s="8">
        <v>1</v>
      </c>
      <c r="E76">
        <v>1</v>
      </c>
      <c r="H76">
        <v>1</v>
      </c>
      <c r="I76" s="10"/>
      <c r="K76" s="2"/>
    </row>
    <row r="77" spans="3:11" ht="14.25" customHeight="1">
      <c r="C77" s="98" t="s">
        <v>332</v>
      </c>
      <c r="D77" s="8"/>
      <c r="I77" s="10"/>
      <c r="K77" s="2"/>
    </row>
    <row r="78" spans="1:12" ht="12.75">
      <c r="A78">
        <v>73</v>
      </c>
      <c r="B78">
        <f>1/4</f>
        <v>0.25</v>
      </c>
      <c r="C78" t="s">
        <v>94</v>
      </c>
      <c r="D78" s="8">
        <v>2</v>
      </c>
      <c r="E78">
        <v>1</v>
      </c>
      <c r="G78">
        <v>1</v>
      </c>
      <c r="I78" s="10"/>
      <c r="J78" t="s">
        <v>221</v>
      </c>
      <c r="K78" s="2" t="s">
        <v>222</v>
      </c>
      <c r="L78" s="100" t="s">
        <v>223</v>
      </c>
    </row>
    <row r="79" spans="1:12" ht="12.75">
      <c r="A79">
        <v>74</v>
      </c>
      <c r="B79">
        <f>1/6</f>
        <v>0.16666666666666666</v>
      </c>
      <c r="C79" t="s">
        <v>95</v>
      </c>
      <c r="D79" s="8">
        <v>1</v>
      </c>
      <c r="E79">
        <v>1</v>
      </c>
      <c r="I79" s="10"/>
      <c r="J79" t="s">
        <v>221</v>
      </c>
      <c r="K79" s="2" t="s">
        <v>222</v>
      </c>
      <c r="L79" s="100" t="s">
        <v>224</v>
      </c>
    </row>
    <row r="80" spans="1:12" ht="12.75">
      <c r="A80">
        <v>75</v>
      </c>
      <c r="B80">
        <f>1/4</f>
        <v>0.25</v>
      </c>
      <c r="C80" t="s">
        <v>96</v>
      </c>
      <c r="D80" s="8">
        <v>2</v>
      </c>
      <c r="E80">
        <v>1</v>
      </c>
      <c r="I80" s="10"/>
      <c r="J80" t="s">
        <v>221</v>
      </c>
      <c r="K80" s="2" t="s">
        <v>222</v>
      </c>
      <c r="L80" s="100" t="s">
        <v>225</v>
      </c>
    </row>
    <row r="81" spans="1:11" ht="12.75">
      <c r="A81">
        <v>76</v>
      </c>
      <c r="B81">
        <f>1/3</f>
        <v>0.3333333333333333</v>
      </c>
      <c r="C81" t="s">
        <v>97</v>
      </c>
      <c r="D81" s="8">
        <v>3</v>
      </c>
      <c r="E81">
        <v>1</v>
      </c>
      <c r="G81">
        <v>1</v>
      </c>
      <c r="I81" s="10">
        <v>1</v>
      </c>
      <c r="J81" t="s">
        <v>226</v>
      </c>
      <c r="K81" s="2" t="s">
        <v>222</v>
      </c>
    </row>
    <row r="82" spans="1:12" ht="12.75">
      <c r="A82">
        <v>77</v>
      </c>
      <c r="B82">
        <f>1/6</f>
        <v>0.16666666666666666</v>
      </c>
      <c r="C82" t="s">
        <v>98</v>
      </c>
      <c r="D82" s="8">
        <v>1</v>
      </c>
      <c r="E82">
        <v>1</v>
      </c>
      <c r="I82" s="10"/>
      <c r="J82" t="s">
        <v>227</v>
      </c>
      <c r="K82" s="2" t="s">
        <v>222</v>
      </c>
      <c r="L82" t="s">
        <v>228</v>
      </c>
    </row>
    <row r="83" spans="1:12" ht="12.75">
      <c r="A83">
        <v>78</v>
      </c>
      <c r="B83">
        <f>1/6</f>
        <v>0.16666666666666666</v>
      </c>
      <c r="C83" t="s">
        <v>99</v>
      </c>
      <c r="D83" s="8">
        <v>1</v>
      </c>
      <c r="E83">
        <v>1</v>
      </c>
      <c r="I83" s="10">
        <v>1</v>
      </c>
      <c r="J83" t="s">
        <v>227</v>
      </c>
      <c r="K83" s="2" t="s">
        <v>229</v>
      </c>
      <c r="L83" t="s">
        <v>230</v>
      </c>
    </row>
    <row r="84" spans="1:12" ht="12.75">
      <c r="A84">
        <v>79</v>
      </c>
      <c r="B84">
        <f>1/4</f>
        <v>0.25</v>
      </c>
      <c r="C84" t="s">
        <v>106</v>
      </c>
      <c r="D84" s="8">
        <v>1</v>
      </c>
      <c r="E84">
        <v>2</v>
      </c>
      <c r="H84">
        <v>1</v>
      </c>
      <c r="I84" s="10">
        <v>1</v>
      </c>
      <c r="J84" t="s">
        <v>227</v>
      </c>
      <c r="K84" s="2"/>
      <c r="L84" t="s">
        <v>231</v>
      </c>
    </row>
    <row r="85" spans="1:11" ht="12.75">
      <c r="A85">
        <v>80</v>
      </c>
      <c r="B85">
        <f>1/6</f>
        <v>0.16666666666666666</v>
      </c>
      <c r="C85" t="s">
        <v>105</v>
      </c>
      <c r="D85" s="8">
        <v>1</v>
      </c>
      <c r="E85">
        <v>1</v>
      </c>
      <c r="G85">
        <v>1</v>
      </c>
      <c r="I85" s="10">
        <v>1</v>
      </c>
      <c r="J85" t="s">
        <v>227</v>
      </c>
      <c r="K85" s="2"/>
    </row>
    <row r="86" spans="1:12" ht="12.75">
      <c r="A86">
        <v>81</v>
      </c>
      <c r="B86">
        <f>1/4</f>
        <v>0.25</v>
      </c>
      <c r="C86" t="s">
        <v>100</v>
      </c>
      <c r="D86" s="8">
        <v>1</v>
      </c>
      <c r="E86">
        <v>2</v>
      </c>
      <c r="H86">
        <v>1</v>
      </c>
      <c r="I86" s="10">
        <v>1</v>
      </c>
      <c r="J86" t="s">
        <v>227</v>
      </c>
      <c r="K86" s="2"/>
      <c r="L86" t="s">
        <v>472</v>
      </c>
    </row>
    <row r="87" spans="1:12" ht="12.75">
      <c r="A87">
        <v>82</v>
      </c>
      <c r="B87">
        <f>1/4</f>
        <v>0.25</v>
      </c>
      <c r="C87" t="s">
        <v>101</v>
      </c>
      <c r="D87" s="8">
        <v>1</v>
      </c>
      <c r="E87">
        <v>2</v>
      </c>
      <c r="I87" s="10">
        <v>1</v>
      </c>
      <c r="J87" t="s">
        <v>227</v>
      </c>
      <c r="K87" s="2"/>
      <c r="L87" t="s">
        <v>233</v>
      </c>
    </row>
    <row r="88" spans="1:12" ht="12.75">
      <c r="A88">
        <v>83</v>
      </c>
      <c r="B88">
        <f>1/3</f>
        <v>0.3333333333333333</v>
      </c>
      <c r="C88" t="s">
        <v>473</v>
      </c>
      <c r="D88" s="8">
        <v>2</v>
      </c>
      <c r="E88">
        <v>2</v>
      </c>
      <c r="H88">
        <v>1</v>
      </c>
      <c r="I88" s="10">
        <v>1</v>
      </c>
      <c r="J88" t="s">
        <v>227</v>
      </c>
      <c r="K88" s="2"/>
      <c r="L88" s="109" t="s">
        <v>474</v>
      </c>
    </row>
    <row r="89" spans="1:12" ht="12.75">
      <c r="A89">
        <v>84</v>
      </c>
      <c r="B89">
        <f>1/4</f>
        <v>0.25</v>
      </c>
      <c r="C89" t="s">
        <v>102</v>
      </c>
      <c r="D89" s="8">
        <v>1</v>
      </c>
      <c r="E89">
        <v>2</v>
      </c>
      <c r="F89">
        <v>1</v>
      </c>
      <c r="H89">
        <v>1</v>
      </c>
      <c r="I89" s="10"/>
      <c r="J89" t="s">
        <v>227</v>
      </c>
      <c r="K89" s="2"/>
      <c r="L89" s="109" t="s">
        <v>475</v>
      </c>
    </row>
    <row r="90" spans="1:12" ht="12.75">
      <c r="A90">
        <v>85</v>
      </c>
      <c r="B90">
        <f>1/6</f>
        <v>0.16666666666666666</v>
      </c>
      <c r="C90" t="s">
        <v>103</v>
      </c>
      <c r="D90" s="8">
        <v>1</v>
      </c>
      <c r="E90">
        <v>1</v>
      </c>
      <c r="I90" s="10"/>
      <c r="J90" t="s">
        <v>234</v>
      </c>
      <c r="K90" s="2" t="s">
        <v>464</v>
      </c>
      <c r="L90" t="s">
        <v>235</v>
      </c>
    </row>
    <row r="91" spans="1:12" ht="12.75">
      <c r="A91">
        <v>86</v>
      </c>
      <c r="B91" s="33">
        <f>1/4</f>
        <v>0.25</v>
      </c>
      <c r="C91" s="33" t="s">
        <v>104</v>
      </c>
      <c r="D91" s="8">
        <v>1</v>
      </c>
      <c r="E91" s="33">
        <v>2</v>
      </c>
      <c r="F91" s="33"/>
      <c r="G91" s="33">
        <v>1</v>
      </c>
      <c r="H91" s="33">
        <v>2</v>
      </c>
      <c r="I91" s="10"/>
      <c r="J91" t="s">
        <v>234</v>
      </c>
      <c r="K91" s="2" t="s">
        <v>222</v>
      </c>
      <c r="L91" t="s">
        <v>236</v>
      </c>
    </row>
    <row r="92" spans="1:13" ht="12.75">
      <c r="A92">
        <v>87</v>
      </c>
      <c r="B92">
        <f>5/12</f>
        <v>0.4166666666666667</v>
      </c>
      <c r="C92" t="s">
        <v>108</v>
      </c>
      <c r="D92" s="8">
        <v>3</v>
      </c>
      <c r="E92">
        <v>2</v>
      </c>
      <c r="I92" s="10">
        <v>1</v>
      </c>
      <c r="J92" t="s">
        <v>234</v>
      </c>
      <c r="K92" s="2" t="s">
        <v>463</v>
      </c>
      <c r="L92" t="s">
        <v>237</v>
      </c>
      <c r="M92" t="s">
        <v>199</v>
      </c>
    </row>
    <row r="93" spans="1:12" ht="12.75">
      <c r="A93">
        <v>88</v>
      </c>
      <c r="B93">
        <f>1/4</f>
        <v>0.25</v>
      </c>
      <c r="C93" t="s">
        <v>109</v>
      </c>
      <c r="D93" s="8">
        <v>1</v>
      </c>
      <c r="E93">
        <v>2</v>
      </c>
      <c r="H93">
        <v>1</v>
      </c>
      <c r="I93" s="10"/>
      <c r="J93" t="s">
        <v>234</v>
      </c>
      <c r="K93" s="2" t="s">
        <v>461</v>
      </c>
      <c r="L93" t="s">
        <v>462</v>
      </c>
    </row>
    <row r="94" spans="1:12" ht="12.75">
      <c r="A94">
        <v>89</v>
      </c>
      <c r="B94">
        <f>1/6</f>
        <v>0.16666666666666666</v>
      </c>
      <c r="C94" t="s">
        <v>110</v>
      </c>
      <c r="D94" s="8">
        <v>1</v>
      </c>
      <c r="E94">
        <v>1</v>
      </c>
      <c r="H94">
        <v>2</v>
      </c>
      <c r="I94" s="10"/>
      <c r="J94" t="s">
        <v>234</v>
      </c>
      <c r="K94" s="2" t="s">
        <v>461</v>
      </c>
      <c r="L94" t="s">
        <v>458</v>
      </c>
    </row>
    <row r="95" spans="1:12" ht="12.75">
      <c r="A95">
        <v>90</v>
      </c>
      <c r="B95">
        <f>1/6</f>
        <v>0.16666666666666666</v>
      </c>
      <c r="C95" t="s">
        <v>111</v>
      </c>
      <c r="D95" s="8">
        <v>1</v>
      </c>
      <c r="E95">
        <v>1</v>
      </c>
      <c r="F95">
        <v>1</v>
      </c>
      <c r="I95" s="10">
        <v>1</v>
      </c>
      <c r="J95" t="s">
        <v>234</v>
      </c>
      <c r="K95" s="2" t="s">
        <v>461</v>
      </c>
      <c r="L95" t="s">
        <v>460</v>
      </c>
    </row>
    <row r="96" spans="1:12" ht="12.75">
      <c r="A96">
        <v>91</v>
      </c>
      <c r="B96">
        <f>1/3</f>
        <v>0.3333333333333333</v>
      </c>
      <c r="C96" t="s">
        <v>112</v>
      </c>
      <c r="D96" s="8">
        <v>2</v>
      </c>
      <c r="E96">
        <v>2</v>
      </c>
      <c r="I96" s="10"/>
      <c r="J96" t="s">
        <v>241</v>
      </c>
      <c r="K96" s="2" t="s">
        <v>242</v>
      </c>
      <c r="L96" t="s">
        <v>465</v>
      </c>
    </row>
    <row r="97" spans="1:12" ht="12.75">
      <c r="A97">
        <v>92</v>
      </c>
      <c r="B97">
        <f>1/3</f>
        <v>0.3333333333333333</v>
      </c>
      <c r="C97" t="s">
        <v>252</v>
      </c>
      <c r="D97" s="8">
        <v>2</v>
      </c>
      <c r="E97">
        <v>2</v>
      </c>
      <c r="H97">
        <v>1</v>
      </c>
      <c r="I97" s="10">
        <v>1</v>
      </c>
      <c r="J97" t="s">
        <v>241</v>
      </c>
      <c r="K97" s="2" t="s">
        <v>242</v>
      </c>
      <c r="L97" t="s">
        <v>360</v>
      </c>
    </row>
    <row r="98" spans="1:12" ht="12.75">
      <c r="A98">
        <v>93</v>
      </c>
      <c r="B98">
        <f>1/6</f>
        <v>0.16666666666666666</v>
      </c>
      <c r="C98" t="s">
        <v>113</v>
      </c>
      <c r="D98" s="8">
        <v>1</v>
      </c>
      <c r="E98">
        <v>1</v>
      </c>
      <c r="I98" s="10">
        <v>1</v>
      </c>
      <c r="J98" s="101" t="s">
        <v>241</v>
      </c>
      <c r="K98" s="3" t="s">
        <v>242</v>
      </c>
      <c r="L98" t="s">
        <v>456</v>
      </c>
    </row>
    <row r="99" spans="1:12" ht="12.75">
      <c r="A99">
        <v>94</v>
      </c>
      <c r="B99">
        <f>1/4</f>
        <v>0.25</v>
      </c>
      <c r="C99" t="s">
        <v>114</v>
      </c>
      <c r="D99" s="8">
        <v>2</v>
      </c>
      <c r="E99">
        <v>1</v>
      </c>
      <c r="I99" s="10"/>
      <c r="J99" s="101" t="s">
        <v>241</v>
      </c>
      <c r="K99" s="3" t="s">
        <v>242</v>
      </c>
      <c r="L99" t="s">
        <v>466</v>
      </c>
    </row>
    <row r="100" spans="1:12" ht="12.75">
      <c r="A100">
        <v>95</v>
      </c>
      <c r="B100">
        <f>1/4</f>
        <v>0.25</v>
      </c>
      <c r="C100" t="s">
        <v>115</v>
      </c>
      <c r="D100" s="8">
        <v>1</v>
      </c>
      <c r="E100">
        <v>2</v>
      </c>
      <c r="H100">
        <v>1</v>
      </c>
      <c r="I100" s="10"/>
      <c r="J100" t="s">
        <v>243</v>
      </c>
      <c r="K100" s="2" t="s">
        <v>242</v>
      </c>
      <c r="L100" t="s">
        <v>467</v>
      </c>
    </row>
    <row r="101" spans="1:12" ht="12.75">
      <c r="A101">
        <v>96</v>
      </c>
      <c r="B101">
        <f>1/3</f>
        <v>0.3333333333333333</v>
      </c>
      <c r="C101" t="s">
        <v>116</v>
      </c>
      <c r="D101" s="8">
        <v>2</v>
      </c>
      <c r="E101">
        <v>2</v>
      </c>
      <c r="I101" s="10">
        <v>1</v>
      </c>
      <c r="J101" t="s">
        <v>243</v>
      </c>
      <c r="K101" s="2" t="s">
        <v>242</v>
      </c>
      <c r="L101" t="s">
        <v>468</v>
      </c>
    </row>
    <row r="102" spans="1:12" ht="12.75">
      <c r="A102">
        <v>97</v>
      </c>
      <c r="B102">
        <f>1/6</f>
        <v>0.16666666666666666</v>
      </c>
      <c r="C102" t="s">
        <v>120</v>
      </c>
      <c r="D102" s="8">
        <v>1</v>
      </c>
      <c r="E102">
        <v>1</v>
      </c>
      <c r="G102">
        <v>1</v>
      </c>
      <c r="I102" s="10"/>
      <c r="J102" t="s">
        <v>243</v>
      </c>
      <c r="K102" s="2" t="s">
        <v>242</v>
      </c>
      <c r="L102" t="s">
        <v>469</v>
      </c>
    </row>
    <row r="103" spans="1:11" ht="12.75">
      <c r="A103">
        <v>98</v>
      </c>
      <c r="B103">
        <f>1/4</f>
        <v>0.25</v>
      </c>
      <c r="C103" t="s">
        <v>117</v>
      </c>
      <c r="D103" s="8">
        <v>1</v>
      </c>
      <c r="E103">
        <v>2</v>
      </c>
      <c r="I103" s="10"/>
      <c r="J103" s="65" t="s">
        <v>470</v>
      </c>
      <c r="K103" s="2"/>
    </row>
    <row r="104" spans="1:12" ht="12.75">
      <c r="A104">
        <v>99</v>
      </c>
      <c r="B104">
        <f>1/4</f>
        <v>0.25</v>
      </c>
      <c r="C104" t="s">
        <v>118</v>
      </c>
      <c r="D104" s="8">
        <v>1</v>
      </c>
      <c r="E104">
        <v>2</v>
      </c>
      <c r="H104">
        <v>1</v>
      </c>
      <c r="I104" s="10">
        <v>1</v>
      </c>
      <c r="J104" t="s">
        <v>238</v>
      </c>
      <c r="K104" s="2" t="s">
        <v>222</v>
      </c>
      <c r="L104" t="s">
        <v>457</v>
      </c>
    </row>
    <row r="105" spans="1:12" ht="12.75">
      <c r="A105">
        <v>100</v>
      </c>
      <c r="B105">
        <f>1/4</f>
        <v>0.25</v>
      </c>
      <c r="C105" t="s">
        <v>119</v>
      </c>
      <c r="D105" s="8">
        <v>1</v>
      </c>
      <c r="E105">
        <v>2</v>
      </c>
      <c r="I105" s="10">
        <v>1</v>
      </c>
      <c r="J105" t="s">
        <v>244</v>
      </c>
      <c r="K105" s="2" t="s">
        <v>222</v>
      </c>
      <c r="L105" t="s">
        <v>236</v>
      </c>
    </row>
    <row r="106" spans="1:13" ht="12.75">
      <c r="A106">
        <v>101</v>
      </c>
      <c r="B106">
        <f>1/3</f>
        <v>0.3333333333333333</v>
      </c>
      <c r="C106" t="s">
        <v>121</v>
      </c>
      <c r="D106" s="8">
        <v>2</v>
      </c>
      <c r="E106">
        <v>2</v>
      </c>
      <c r="H106">
        <v>1</v>
      </c>
      <c r="I106" s="10">
        <v>1</v>
      </c>
      <c r="J106" t="s">
        <v>238</v>
      </c>
      <c r="K106" s="2" t="s">
        <v>222</v>
      </c>
      <c r="M106" t="s">
        <v>195</v>
      </c>
    </row>
    <row r="107" spans="1:13" ht="12.75">
      <c r="A107">
        <v>102</v>
      </c>
      <c r="B107" s="33">
        <f>1/4</f>
        <v>0.25</v>
      </c>
      <c r="C107" s="33" t="s">
        <v>123</v>
      </c>
      <c r="D107" s="8">
        <v>1</v>
      </c>
      <c r="E107" s="33">
        <v>2</v>
      </c>
      <c r="F107" s="33"/>
      <c r="G107" s="33"/>
      <c r="H107" s="33">
        <v>1</v>
      </c>
      <c r="I107" s="10"/>
      <c r="J107" t="s">
        <v>238</v>
      </c>
      <c r="K107" s="2" t="s">
        <v>251</v>
      </c>
      <c r="L107" t="s">
        <v>249</v>
      </c>
      <c r="M107" t="s">
        <v>196</v>
      </c>
    </row>
    <row r="108" spans="1:12" ht="12.75">
      <c r="A108">
        <v>103</v>
      </c>
      <c r="B108">
        <f>5/12</f>
        <v>0.4166666666666667</v>
      </c>
      <c r="C108" t="s">
        <v>124</v>
      </c>
      <c r="D108" s="8">
        <v>2</v>
      </c>
      <c r="E108">
        <v>3</v>
      </c>
      <c r="H108">
        <v>3</v>
      </c>
      <c r="I108" s="10"/>
      <c r="J108" t="s">
        <v>238</v>
      </c>
      <c r="K108" s="2" t="s">
        <v>239</v>
      </c>
      <c r="L108" t="s">
        <v>250</v>
      </c>
    </row>
    <row r="109" spans="1:11" ht="12.75">
      <c r="A109">
        <v>104</v>
      </c>
      <c r="B109">
        <f>1/6</f>
        <v>0.16666666666666666</v>
      </c>
      <c r="C109" t="s">
        <v>253</v>
      </c>
      <c r="D109" s="8">
        <v>1</v>
      </c>
      <c r="E109">
        <v>1</v>
      </c>
      <c r="H109">
        <v>2</v>
      </c>
      <c r="I109" s="10"/>
      <c r="J109" t="s">
        <v>238</v>
      </c>
      <c r="K109" s="2"/>
    </row>
    <row r="110" spans="1:11" ht="12.75">
      <c r="A110">
        <v>105</v>
      </c>
      <c r="B110">
        <f>1/3</f>
        <v>0.3333333333333333</v>
      </c>
      <c r="C110" t="s">
        <v>125</v>
      </c>
      <c r="D110" s="8">
        <v>2</v>
      </c>
      <c r="E110">
        <v>2</v>
      </c>
      <c r="H110">
        <v>1</v>
      </c>
      <c r="I110" s="10"/>
      <c r="J110" t="s">
        <v>238</v>
      </c>
      <c r="K110" s="2"/>
    </row>
    <row r="111" spans="1:13" ht="12.75">
      <c r="A111">
        <v>106</v>
      </c>
      <c r="B111">
        <f>1/4</f>
        <v>0.25</v>
      </c>
      <c r="C111" t="s">
        <v>126</v>
      </c>
      <c r="D111" s="8">
        <v>1</v>
      </c>
      <c r="E111">
        <v>2</v>
      </c>
      <c r="I111" s="10"/>
      <c r="J111" t="s">
        <v>238</v>
      </c>
      <c r="K111" s="2"/>
      <c r="L111" t="s">
        <v>361</v>
      </c>
      <c r="M111" t="s">
        <v>197</v>
      </c>
    </row>
    <row r="112" spans="1:13" ht="12.75">
      <c r="A112">
        <v>107</v>
      </c>
      <c r="B112">
        <f>1/3</f>
        <v>0.3333333333333333</v>
      </c>
      <c r="C112" t="s">
        <v>127</v>
      </c>
      <c r="D112" s="8">
        <v>2</v>
      </c>
      <c r="E112">
        <v>2</v>
      </c>
      <c r="I112" s="10"/>
      <c r="J112" t="s">
        <v>245</v>
      </c>
      <c r="K112" s="2"/>
      <c r="M112" t="s">
        <v>198</v>
      </c>
    </row>
    <row r="113" spans="1:12" ht="12.75">
      <c r="A113">
        <v>108</v>
      </c>
      <c r="B113">
        <f>1/4</f>
        <v>0.25</v>
      </c>
      <c r="C113" t="s">
        <v>128</v>
      </c>
      <c r="D113" s="8">
        <v>2</v>
      </c>
      <c r="E113">
        <v>1</v>
      </c>
      <c r="G113">
        <v>1</v>
      </c>
      <c r="I113" s="10">
        <v>1</v>
      </c>
      <c r="J113" t="s">
        <v>245</v>
      </c>
      <c r="K113" s="2" t="s">
        <v>222</v>
      </c>
      <c r="L113" t="s">
        <v>248</v>
      </c>
    </row>
    <row r="114" spans="1:11" ht="12.75">
      <c r="A114">
        <v>109</v>
      </c>
      <c r="B114">
        <f>1/4</f>
        <v>0.25</v>
      </c>
      <c r="C114" t="s">
        <v>129</v>
      </c>
      <c r="D114" s="8">
        <v>2</v>
      </c>
      <c r="E114">
        <v>1</v>
      </c>
      <c r="G114">
        <v>1</v>
      </c>
      <c r="I114" s="10">
        <v>1</v>
      </c>
      <c r="J114" t="s">
        <v>244</v>
      </c>
      <c r="K114" s="2" t="s">
        <v>222</v>
      </c>
    </row>
    <row r="115" spans="1:12" ht="12.75">
      <c r="A115">
        <v>110</v>
      </c>
      <c r="B115">
        <f>1/6</f>
        <v>0.16666666666666666</v>
      </c>
      <c r="C115" t="s">
        <v>130</v>
      </c>
      <c r="D115" s="8">
        <v>1</v>
      </c>
      <c r="E115">
        <v>1</v>
      </c>
      <c r="I115" s="10">
        <v>1</v>
      </c>
      <c r="J115" t="s">
        <v>244</v>
      </c>
      <c r="K115" s="2" t="s">
        <v>247</v>
      </c>
      <c r="L115" t="s">
        <v>246</v>
      </c>
    </row>
    <row r="116" spans="1:12" ht="12.75">
      <c r="A116">
        <v>111</v>
      </c>
      <c r="B116">
        <f>1/3</f>
        <v>0.3333333333333333</v>
      </c>
      <c r="C116" t="s">
        <v>131</v>
      </c>
      <c r="D116" s="8">
        <v>2</v>
      </c>
      <c r="E116">
        <v>2</v>
      </c>
      <c r="F116">
        <v>1</v>
      </c>
      <c r="H116">
        <v>2</v>
      </c>
      <c r="I116" s="10"/>
      <c r="J116" t="s">
        <v>244</v>
      </c>
      <c r="K116" s="2" t="s">
        <v>222</v>
      </c>
      <c r="L116" t="s">
        <v>231</v>
      </c>
    </row>
    <row r="117" spans="1:12" ht="12.75">
      <c r="A117">
        <v>112</v>
      </c>
      <c r="B117">
        <f>1/3</f>
        <v>0.3333333333333333</v>
      </c>
      <c r="C117" t="s">
        <v>132</v>
      </c>
      <c r="D117" s="8">
        <v>2</v>
      </c>
      <c r="E117">
        <v>2</v>
      </c>
      <c r="H117">
        <v>1</v>
      </c>
      <c r="I117" s="10"/>
      <c r="J117" t="s">
        <v>244</v>
      </c>
      <c r="K117" s="2"/>
      <c r="L117" t="s">
        <v>455</v>
      </c>
    </row>
    <row r="118" spans="1:11" ht="12.75">
      <c r="A118">
        <v>113</v>
      </c>
      <c r="B118">
        <f>1/3</f>
        <v>0.3333333333333333</v>
      </c>
      <c r="C118" t="s">
        <v>133</v>
      </c>
      <c r="D118" s="8">
        <v>3</v>
      </c>
      <c r="E118">
        <v>1</v>
      </c>
      <c r="H118">
        <v>1</v>
      </c>
      <c r="I118" s="10"/>
      <c r="J118" t="s">
        <v>244</v>
      </c>
      <c r="K118" s="2" t="s">
        <v>222</v>
      </c>
    </row>
    <row r="119" spans="1:12" ht="12.75">
      <c r="A119">
        <v>114</v>
      </c>
      <c r="B119">
        <f>1/4</f>
        <v>0.25</v>
      </c>
      <c r="C119" t="s">
        <v>134</v>
      </c>
      <c r="D119" s="8">
        <v>1</v>
      </c>
      <c r="E119">
        <v>2</v>
      </c>
      <c r="I119" s="10"/>
      <c r="J119" t="s">
        <v>244</v>
      </c>
      <c r="K119" s="2" t="s">
        <v>222</v>
      </c>
      <c r="L119" t="s">
        <v>256</v>
      </c>
    </row>
    <row r="120" spans="3:11" ht="12.75">
      <c r="C120" s="99" t="s">
        <v>450</v>
      </c>
      <c r="D120" s="8"/>
      <c r="I120" s="10"/>
      <c r="K120" s="2"/>
    </row>
    <row r="121" spans="3:11" ht="12.75">
      <c r="C121" t="s">
        <v>139</v>
      </c>
      <c r="D121" s="8"/>
      <c r="F121">
        <v>1</v>
      </c>
      <c r="G121">
        <v>1</v>
      </c>
      <c r="I121" s="10"/>
      <c r="K121" s="2"/>
    </row>
    <row r="122" spans="3:11" ht="12.75">
      <c r="C122" t="s">
        <v>117</v>
      </c>
      <c r="D122" s="8"/>
      <c r="F122">
        <v>1</v>
      </c>
      <c r="G122">
        <v>1</v>
      </c>
      <c r="I122" s="10"/>
      <c r="K122" s="2"/>
    </row>
    <row r="123" spans="2:11" ht="12.75">
      <c r="B123" s="33"/>
      <c r="C123" s="33" t="s">
        <v>140</v>
      </c>
      <c r="D123" s="8"/>
      <c r="E123" s="33"/>
      <c r="F123" s="33">
        <v>1</v>
      </c>
      <c r="G123" s="33">
        <v>1</v>
      </c>
      <c r="H123" s="33"/>
      <c r="I123" s="10"/>
      <c r="K123" s="2"/>
    </row>
  </sheetData>
  <mergeCells count="12">
    <mergeCell ref="H3:I3"/>
    <mergeCell ref="J2:J4"/>
    <mergeCell ref="K2:K4"/>
    <mergeCell ref="L2:L4"/>
    <mergeCell ref="J1:L1"/>
    <mergeCell ref="A1:A4"/>
    <mergeCell ref="B1:I1"/>
    <mergeCell ref="B2:B4"/>
    <mergeCell ref="C2:C4"/>
    <mergeCell ref="D2:I2"/>
    <mergeCell ref="D3:E3"/>
    <mergeCell ref="F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I18" sqref="I18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3" width="5.7109375" style="0" customWidth="1"/>
    <col min="4" max="4" width="13.421875" style="0" customWidth="1"/>
    <col min="5" max="5" width="18.28125" style="0" customWidth="1"/>
    <col min="6" max="6" width="10.140625" style="0" customWidth="1"/>
    <col min="7" max="7" width="9.8515625" style="0" customWidth="1"/>
    <col min="8" max="10" width="5.7109375" style="0" customWidth="1"/>
  </cols>
  <sheetData>
    <row r="1" spans="1:10" ht="18.75" customHeight="1">
      <c r="A1" s="106" t="s">
        <v>437</v>
      </c>
      <c r="B1" s="106"/>
      <c r="C1" s="106"/>
      <c r="D1" s="106" t="s">
        <v>432</v>
      </c>
      <c r="E1" s="106"/>
      <c r="F1" s="32"/>
      <c r="G1" s="32"/>
      <c r="H1" s="106" t="s">
        <v>181</v>
      </c>
      <c r="I1" s="106"/>
      <c r="J1" s="106"/>
    </row>
    <row r="2" spans="1:10" ht="25.5" customHeight="1">
      <c r="A2" s="95" t="s">
        <v>382</v>
      </c>
      <c r="B2" s="96" t="s">
        <v>438</v>
      </c>
      <c r="C2" s="95" t="s">
        <v>298</v>
      </c>
      <c r="D2" s="95" t="s">
        <v>433</v>
      </c>
      <c r="E2" s="95" t="s">
        <v>434</v>
      </c>
      <c r="F2" s="95" t="s">
        <v>436</v>
      </c>
      <c r="G2" s="95" t="s">
        <v>435</v>
      </c>
      <c r="H2" s="97">
        <v>1713</v>
      </c>
      <c r="I2" s="97">
        <v>1782</v>
      </c>
      <c r="J2" s="97">
        <v>1857</v>
      </c>
    </row>
    <row r="3" spans="1:10" ht="12.75">
      <c r="A3" s="76">
        <v>1</v>
      </c>
      <c r="B3" s="76" t="s">
        <v>368</v>
      </c>
      <c r="C3" s="76" t="s">
        <v>383</v>
      </c>
      <c r="D3" s="76" t="s">
        <v>384</v>
      </c>
      <c r="E3" s="76" t="s">
        <v>385</v>
      </c>
      <c r="F3" s="76" t="s">
        <v>386</v>
      </c>
      <c r="G3" s="76"/>
      <c r="H3" s="77" t="s">
        <v>90</v>
      </c>
      <c r="I3" s="77">
        <v>12</v>
      </c>
      <c r="J3" s="77">
        <v>11</v>
      </c>
    </row>
    <row r="4" spans="1:10" ht="12.75">
      <c r="A4" s="76">
        <v>93</v>
      </c>
      <c r="B4" s="76"/>
      <c r="C4" s="76" t="s">
        <v>387</v>
      </c>
      <c r="D4" s="76" t="s">
        <v>442</v>
      </c>
      <c r="E4" s="76"/>
      <c r="F4" s="76" t="s">
        <v>388</v>
      </c>
      <c r="G4" s="76" t="s">
        <v>389</v>
      </c>
      <c r="H4" s="77"/>
      <c r="I4" s="77"/>
      <c r="J4" s="77"/>
    </row>
    <row r="5" spans="1:10" ht="12.75">
      <c r="A5" s="76">
        <v>107</v>
      </c>
      <c r="B5" s="76" t="s">
        <v>212</v>
      </c>
      <c r="C5" s="76" t="s">
        <v>387</v>
      </c>
      <c r="D5" s="76" t="s">
        <v>265</v>
      </c>
      <c r="E5" s="76" t="s">
        <v>441</v>
      </c>
      <c r="F5" s="76" t="s">
        <v>390</v>
      </c>
      <c r="G5" s="76" t="s">
        <v>391</v>
      </c>
      <c r="H5" s="77"/>
      <c r="I5" s="77">
        <v>15</v>
      </c>
      <c r="J5" s="77">
        <v>22</v>
      </c>
    </row>
    <row r="6" spans="1:10" ht="12.75">
      <c r="A6" s="76">
        <v>180</v>
      </c>
      <c r="B6" s="76" t="s">
        <v>392</v>
      </c>
      <c r="C6" s="76" t="s">
        <v>393</v>
      </c>
      <c r="D6" s="76" t="s">
        <v>321</v>
      </c>
      <c r="E6" s="76" t="s">
        <v>394</v>
      </c>
      <c r="F6" s="76" t="s">
        <v>395</v>
      </c>
      <c r="G6" s="76" t="s">
        <v>396</v>
      </c>
      <c r="H6" s="77"/>
      <c r="I6" s="77">
        <v>4</v>
      </c>
      <c r="J6" s="77"/>
    </row>
    <row r="7" spans="1:10" ht="12.75">
      <c r="A7" s="76">
        <v>192</v>
      </c>
      <c r="B7" s="76" t="s">
        <v>397</v>
      </c>
      <c r="C7" s="76" t="s">
        <v>393</v>
      </c>
      <c r="D7" s="76" t="s">
        <v>272</v>
      </c>
      <c r="E7" s="76" t="s">
        <v>398</v>
      </c>
      <c r="F7" s="76" t="s">
        <v>399</v>
      </c>
      <c r="G7" s="76" t="s">
        <v>391</v>
      </c>
      <c r="H7" s="77"/>
      <c r="I7" s="77">
        <v>8</v>
      </c>
      <c r="J7" s="77">
        <v>13</v>
      </c>
    </row>
    <row r="8" spans="1:10" ht="12.75">
      <c r="A8" s="76">
        <v>238</v>
      </c>
      <c r="B8" s="76" t="s">
        <v>381</v>
      </c>
      <c r="C8" s="76" t="s">
        <v>400</v>
      </c>
      <c r="D8" s="76" t="s">
        <v>401</v>
      </c>
      <c r="E8" s="76" t="s">
        <v>402</v>
      </c>
      <c r="F8" s="76" t="s">
        <v>403</v>
      </c>
      <c r="G8" s="76" t="s">
        <v>404</v>
      </c>
      <c r="H8" s="77" t="s">
        <v>440</v>
      </c>
      <c r="I8" s="77">
        <v>11</v>
      </c>
      <c r="J8" s="77">
        <v>25</v>
      </c>
    </row>
    <row r="9" spans="1:10" ht="12.75">
      <c r="A9" s="76">
        <v>327</v>
      </c>
      <c r="B9" s="76" t="s">
        <v>374</v>
      </c>
      <c r="C9" s="76" t="s">
        <v>405</v>
      </c>
      <c r="D9" s="76" t="s">
        <v>307</v>
      </c>
      <c r="E9" s="76" t="s">
        <v>406</v>
      </c>
      <c r="F9" s="76" t="s">
        <v>407</v>
      </c>
      <c r="G9" s="76" t="s">
        <v>408</v>
      </c>
      <c r="H9" s="77" t="s">
        <v>90</v>
      </c>
      <c r="I9" s="77">
        <v>6</v>
      </c>
      <c r="J9" s="77">
        <v>13</v>
      </c>
    </row>
    <row r="10" spans="1:10" ht="12.75">
      <c r="A10" s="76">
        <v>388</v>
      </c>
      <c r="B10" s="76" t="s">
        <v>242</v>
      </c>
      <c r="C10" s="76" t="s">
        <v>409</v>
      </c>
      <c r="D10" s="76" t="s">
        <v>338</v>
      </c>
      <c r="E10" s="76" t="s">
        <v>410</v>
      </c>
      <c r="F10" s="76" t="s">
        <v>411</v>
      </c>
      <c r="G10" s="76" t="s">
        <v>408</v>
      </c>
      <c r="H10" s="77" t="s">
        <v>90</v>
      </c>
      <c r="I10" s="77">
        <v>22</v>
      </c>
      <c r="J10" s="77">
        <v>25</v>
      </c>
    </row>
    <row r="11" spans="1:10" ht="12.75">
      <c r="A11" s="76">
        <v>520</v>
      </c>
      <c r="B11" s="76" t="s">
        <v>379</v>
      </c>
      <c r="C11" s="76" t="s">
        <v>412</v>
      </c>
      <c r="D11" s="76" t="s">
        <v>276</v>
      </c>
      <c r="E11" s="76" t="s">
        <v>413</v>
      </c>
      <c r="F11" s="76" t="s">
        <v>395</v>
      </c>
      <c r="G11" s="76" t="s">
        <v>389</v>
      </c>
      <c r="H11" s="77"/>
      <c r="I11" s="77">
        <v>22</v>
      </c>
      <c r="J11" s="77">
        <v>22</v>
      </c>
    </row>
    <row r="12" spans="1:10" ht="12.75">
      <c r="A12" s="76">
        <v>597</v>
      </c>
      <c r="B12" s="76" t="s">
        <v>414</v>
      </c>
      <c r="C12" s="76" t="s">
        <v>415</v>
      </c>
      <c r="D12" s="76" t="s">
        <v>273</v>
      </c>
      <c r="E12" s="76" t="s">
        <v>416</v>
      </c>
      <c r="F12" s="76" t="s">
        <v>417</v>
      </c>
      <c r="G12" s="76" t="s">
        <v>389</v>
      </c>
      <c r="H12" s="77"/>
      <c r="I12" s="77"/>
      <c r="J12" s="77">
        <v>4</v>
      </c>
    </row>
    <row r="13" spans="1:10" ht="12.75">
      <c r="A13" s="76">
        <v>604</v>
      </c>
      <c r="B13" s="76" t="s">
        <v>203</v>
      </c>
      <c r="C13" s="76" t="s">
        <v>418</v>
      </c>
      <c r="D13" s="76" t="s">
        <v>419</v>
      </c>
      <c r="E13" s="76" t="s">
        <v>420</v>
      </c>
      <c r="F13" s="76" t="s">
        <v>421</v>
      </c>
      <c r="G13" s="76" t="s">
        <v>389</v>
      </c>
      <c r="H13" s="77">
        <v>72</v>
      </c>
      <c r="I13" s="77">
        <v>75</v>
      </c>
      <c r="J13" s="77">
        <v>76</v>
      </c>
    </row>
    <row r="14" spans="1:10" ht="12.75">
      <c r="A14" s="76">
        <v>824</v>
      </c>
      <c r="B14" s="76" t="s">
        <v>222</v>
      </c>
      <c r="C14" s="76" t="s">
        <v>422</v>
      </c>
      <c r="D14" s="76" t="s">
        <v>332</v>
      </c>
      <c r="E14" s="76" t="s">
        <v>423</v>
      </c>
      <c r="F14" s="76" t="s">
        <v>424</v>
      </c>
      <c r="G14" s="76" t="s">
        <v>425</v>
      </c>
      <c r="H14" s="77">
        <v>42</v>
      </c>
      <c r="I14" s="77">
        <v>43</v>
      </c>
      <c r="J14" s="77">
        <v>43</v>
      </c>
    </row>
    <row r="15" spans="1:10" ht="12.75">
      <c r="A15" s="76">
        <v>957</v>
      </c>
      <c r="B15" s="76" t="s">
        <v>205</v>
      </c>
      <c r="C15" s="76" t="s">
        <v>426</v>
      </c>
      <c r="D15" s="76" t="s">
        <v>299</v>
      </c>
      <c r="E15" s="76" t="s">
        <v>427</v>
      </c>
      <c r="F15" s="76" t="s">
        <v>428</v>
      </c>
      <c r="G15" s="76" t="s">
        <v>429</v>
      </c>
      <c r="H15" s="77"/>
      <c r="I15" s="77">
        <v>33</v>
      </c>
      <c r="J15" s="77">
        <v>34</v>
      </c>
    </row>
    <row r="16" spans="1:10" ht="12.75">
      <c r="A16" s="76"/>
      <c r="B16" s="76" t="s">
        <v>370</v>
      </c>
      <c r="C16" s="76"/>
      <c r="D16" s="76" t="s">
        <v>439</v>
      </c>
      <c r="E16" s="76"/>
      <c r="F16" s="76" t="s">
        <v>430</v>
      </c>
      <c r="G16" s="76" t="s">
        <v>431</v>
      </c>
      <c r="H16" s="77"/>
      <c r="I16" s="77">
        <v>14</v>
      </c>
      <c r="J16" s="77"/>
    </row>
    <row r="18" ht="12.75">
      <c r="I18" s="76"/>
    </row>
  </sheetData>
  <mergeCells count="3">
    <mergeCell ref="H1:J1"/>
    <mergeCell ref="D1:E1"/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9"/>
  <sheetViews>
    <sheetView workbookViewId="0" topLeftCell="A1">
      <selection activeCell="B59" sqref="B59"/>
    </sheetView>
  </sheetViews>
  <sheetFormatPr defaultColWidth="9.140625" defaultRowHeight="12.75"/>
  <cols>
    <col min="1" max="1" width="5.8515625" style="0" customWidth="1"/>
    <col min="2" max="2" width="11.8515625" style="0" customWidth="1"/>
    <col min="3" max="5" width="4.7109375" style="0" customWidth="1"/>
    <col min="6" max="6" width="8.57421875" style="0" customWidth="1"/>
    <col min="7" max="7" width="5.00390625" style="0" customWidth="1"/>
    <col min="8" max="8" width="5.8515625" style="0" customWidth="1"/>
    <col min="9" max="9" width="6.00390625" style="0" customWidth="1"/>
    <col min="10" max="10" width="27.57421875" style="0" customWidth="1"/>
  </cols>
  <sheetData>
    <row r="2" spans="1:10" ht="12.75">
      <c r="A2" s="173" t="s">
        <v>261</v>
      </c>
      <c r="B2" s="173" t="s">
        <v>262</v>
      </c>
      <c r="C2" s="170" t="s">
        <v>344</v>
      </c>
      <c r="D2" s="170"/>
      <c r="E2" s="170"/>
      <c r="F2" s="173" t="s">
        <v>362</v>
      </c>
      <c r="G2" s="173"/>
      <c r="H2" s="174" t="s">
        <v>343</v>
      </c>
      <c r="I2" s="172" t="s">
        <v>345</v>
      </c>
      <c r="J2" s="173" t="s">
        <v>346</v>
      </c>
    </row>
    <row r="3" spans="1:10" ht="12.75">
      <c r="A3" s="173"/>
      <c r="B3" s="173"/>
      <c r="C3" s="78">
        <v>1713</v>
      </c>
      <c r="D3" s="78">
        <v>1782</v>
      </c>
      <c r="E3" s="78">
        <v>1857</v>
      </c>
      <c r="F3" s="78">
        <v>1782</v>
      </c>
      <c r="G3" s="89">
        <v>1870</v>
      </c>
      <c r="H3" s="174"/>
      <c r="I3" s="172"/>
      <c r="J3" s="173"/>
    </row>
    <row r="4" spans="1:10" ht="12.75">
      <c r="A4" s="76" t="s">
        <v>201</v>
      </c>
      <c r="B4" s="76" t="s">
        <v>263</v>
      </c>
      <c r="C4">
        <v>1</v>
      </c>
      <c r="D4" s="76">
        <v>2</v>
      </c>
      <c r="E4" s="76">
        <v>2</v>
      </c>
      <c r="F4" s="77" t="s">
        <v>203</v>
      </c>
      <c r="G4" s="76">
        <v>604</v>
      </c>
      <c r="H4" s="76">
        <v>4</v>
      </c>
      <c r="I4" s="76">
        <v>2</v>
      </c>
      <c r="J4" s="76" t="s">
        <v>347</v>
      </c>
    </row>
    <row r="5" spans="1:10" ht="12.75">
      <c r="A5" s="76" t="s">
        <v>264</v>
      </c>
      <c r="B5" s="76" t="s">
        <v>265</v>
      </c>
      <c r="D5" s="76">
        <v>1</v>
      </c>
      <c r="E5" s="76"/>
      <c r="F5" s="77" t="s">
        <v>212</v>
      </c>
      <c r="G5" s="76">
        <v>107</v>
      </c>
      <c r="H5" s="76">
        <v>23</v>
      </c>
      <c r="I5" s="76"/>
      <c r="J5" s="76"/>
    </row>
    <row r="6" spans="1:10" ht="12.75">
      <c r="A6" s="83" t="s">
        <v>266</v>
      </c>
      <c r="B6" s="83" t="s">
        <v>342</v>
      </c>
      <c r="C6" s="84"/>
      <c r="D6" s="83"/>
      <c r="E6" s="83"/>
      <c r="F6" s="90"/>
      <c r="G6" s="83">
        <v>107</v>
      </c>
      <c r="H6" s="83">
        <v>16</v>
      </c>
      <c r="I6" s="83"/>
      <c r="J6" s="76"/>
    </row>
    <row r="7" spans="1:10" ht="12.75">
      <c r="A7" s="76" t="s">
        <v>206</v>
      </c>
      <c r="B7" s="76" t="s">
        <v>267</v>
      </c>
      <c r="D7" s="76">
        <v>17</v>
      </c>
      <c r="E7" s="76">
        <v>17</v>
      </c>
      <c r="F7" s="77" t="s">
        <v>363</v>
      </c>
      <c r="G7" s="76">
        <v>604</v>
      </c>
      <c r="H7" s="76">
        <v>45</v>
      </c>
      <c r="I7" s="76">
        <v>12</v>
      </c>
      <c r="J7" s="76"/>
    </row>
    <row r="8" spans="1:10" ht="12.75">
      <c r="A8" s="76" t="s">
        <v>234</v>
      </c>
      <c r="B8" s="76" t="s">
        <v>268</v>
      </c>
      <c r="D8" s="76">
        <v>11</v>
      </c>
      <c r="E8" s="76">
        <v>11</v>
      </c>
      <c r="F8" s="77" t="s">
        <v>364</v>
      </c>
      <c r="G8" s="76">
        <v>824</v>
      </c>
      <c r="H8" s="76">
        <v>32</v>
      </c>
      <c r="I8" s="76">
        <v>20</v>
      </c>
      <c r="J8" s="76"/>
    </row>
    <row r="9" spans="1:10" ht="12.75">
      <c r="A9" s="87" t="s">
        <v>269</v>
      </c>
      <c r="B9" s="87" t="s">
        <v>270</v>
      </c>
      <c r="C9" s="88"/>
      <c r="D9" s="87">
        <v>2</v>
      </c>
      <c r="E9" s="87"/>
      <c r="F9" s="91" t="s">
        <v>381</v>
      </c>
      <c r="G9" s="87">
        <v>238</v>
      </c>
      <c r="H9" s="87">
        <v>30</v>
      </c>
      <c r="I9" s="87"/>
      <c r="J9" s="76"/>
    </row>
    <row r="10" spans="1:10" ht="12.75">
      <c r="A10" s="83" t="s">
        <v>271</v>
      </c>
      <c r="B10" s="83" t="s">
        <v>272</v>
      </c>
      <c r="C10" s="84"/>
      <c r="D10" s="83"/>
      <c r="E10" s="83"/>
      <c r="F10" s="90"/>
      <c r="G10" s="83">
        <v>192</v>
      </c>
      <c r="H10" s="83">
        <v>15</v>
      </c>
      <c r="I10" s="83"/>
      <c r="J10" s="76"/>
    </row>
    <row r="11" spans="1:10" ht="12.75">
      <c r="A11" s="76" t="s">
        <v>216</v>
      </c>
      <c r="B11" s="76" t="s">
        <v>273</v>
      </c>
      <c r="D11" s="76">
        <v>3</v>
      </c>
      <c r="E11" s="76">
        <v>4</v>
      </c>
      <c r="F11" s="77" t="s">
        <v>242</v>
      </c>
      <c r="G11" s="76">
        <v>597</v>
      </c>
      <c r="H11" s="76">
        <v>6</v>
      </c>
      <c r="I11" s="76">
        <v>5</v>
      </c>
      <c r="J11" s="76"/>
    </row>
    <row r="12" spans="1:10" ht="12.75">
      <c r="A12" s="76" t="s">
        <v>208</v>
      </c>
      <c r="B12" s="76" t="s">
        <v>274</v>
      </c>
      <c r="D12" s="76">
        <v>10</v>
      </c>
      <c r="E12" s="76"/>
      <c r="F12" s="77" t="s">
        <v>203</v>
      </c>
      <c r="G12" s="76">
        <v>604</v>
      </c>
      <c r="H12" s="76">
        <v>20</v>
      </c>
      <c r="I12" s="76">
        <v>12</v>
      </c>
      <c r="J12" s="76"/>
    </row>
    <row r="13" spans="1:10" ht="12.75">
      <c r="A13" s="85" t="s">
        <v>275</v>
      </c>
      <c r="B13" s="85" t="s">
        <v>276</v>
      </c>
      <c r="C13" s="86"/>
      <c r="D13" s="85"/>
      <c r="E13" s="85"/>
      <c r="F13" s="92"/>
      <c r="G13" s="85">
        <v>520</v>
      </c>
      <c r="H13" s="85">
        <v>32</v>
      </c>
      <c r="I13" s="85"/>
      <c r="J13" s="76"/>
    </row>
    <row r="14" spans="1:10" ht="12.75">
      <c r="A14" s="76" t="s">
        <v>244</v>
      </c>
      <c r="B14" s="76" t="s">
        <v>277</v>
      </c>
      <c r="D14" s="76">
        <v>11</v>
      </c>
      <c r="E14" s="76">
        <v>11</v>
      </c>
      <c r="F14" s="77" t="s">
        <v>365</v>
      </c>
      <c r="G14" s="76">
        <v>824</v>
      </c>
      <c r="H14" s="76">
        <v>25</v>
      </c>
      <c r="I14" s="76">
        <v>11</v>
      </c>
      <c r="J14" s="76" t="s">
        <v>348</v>
      </c>
    </row>
    <row r="15" spans="1:10" ht="12.75">
      <c r="A15" s="79" t="s">
        <v>278</v>
      </c>
      <c r="B15" s="79" t="s">
        <v>279</v>
      </c>
      <c r="C15" s="80"/>
      <c r="D15" s="79"/>
      <c r="E15" s="79"/>
      <c r="F15" s="93"/>
      <c r="G15" s="79">
        <v>604</v>
      </c>
      <c r="H15" s="79">
        <v>13</v>
      </c>
      <c r="I15" s="79"/>
      <c r="J15" s="76"/>
    </row>
    <row r="16" spans="1:10" ht="12.75">
      <c r="A16" s="76" t="s">
        <v>215</v>
      </c>
      <c r="B16" s="76" t="s">
        <v>280</v>
      </c>
      <c r="D16" s="76"/>
      <c r="E16" s="76">
        <v>4</v>
      </c>
      <c r="F16" s="77" t="s">
        <v>242</v>
      </c>
      <c r="G16" s="76">
        <v>388</v>
      </c>
      <c r="H16" s="76">
        <v>11</v>
      </c>
      <c r="I16" s="76">
        <v>9</v>
      </c>
      <c r="J16" s="76" t="s">
        <v>349</v>
      </c>
    </row>
    <row r="17" spans="1:10" ht="12.75">
      <c r="A17" s="83" t="s">
        <v>281</v>
      </c>
      <c r="B17" s="83" t="s">
        <v>282</v>
      </c>
      <c r="C17" s="84"/>
      <c r="D17" s="83"/>
      <c r="E17" s="83"/>
      <c r="F17" s="90"/>
      <c r="G17" s="83">
        <v>957</v>
      </c>
      <c r="H17" s="83">
        <v>13</v>
      </c>
      <c r="I17" s="83"/>
      <c r="J17" s="76"/>
    </row>
    <row r="18" spans="1:10" ht="12.75">
      <c r="A18" s="76" t="s">
        <v>255</v>
      </c>
      <c r="B18" s="76" t="s">
        <v>283</v>
      </c>
      <c r="D18" s="76">
        <v>7</v>
      </c>
      <c r="E18" s="76">
        <v>7</v>
      </c>
      <c r="F18" s="77" t="s">
        <v>366</v>
      </c>
      <c r="G18" s="76">
        <v>388</v>
      </c>
      <c r="H18" s="76">
        <v>15</v>
      </c>
      <c r="I18" s="76">
        <v>14</v>
      </c>
      <c r="J18" s="76"/>
    </row>
    <row r="19" spans="1:10" ht="12.75">
      <c r="A19" s="76" t="s">
        <v>284</v>
      </c>
      <c r="B19" s="76" t="s">
        <v>257</v>
      </c>
      <c r="D19" s="76">
        <v>5</v>
      </c>
      <c r="E19" s="76">
        <v>8</v>
      </c>
      <c r="F19" s="77" t="s">
        <v>367</v>
      </c>
      <c r="G19" s="76">
        <v>1</v>
      </c>
      <c r="H19" s="76">
        <v>20</v>
      </c>
      <c r="I19" s="76"/>
      <c r="J19" s="76"/>
    </row>
    <row r="20" spans="1:10" ht="12.75">
      <c r="A20" s="76" t="s">
        <v>285</v>
      </c>
      <c r="B20" s="76" t="s">
        <v>286</v>
      </c>
      <c r="D20" s="76">
        <v>5</v>
      </c>
      <c r="E20" s="76">
        <v>4</v>
      </c>
      <c r="F20" s="77" t="s">
        <v>368</v>
      </c>
      <c r="G20" s="76">
        <v>1</v>
      </c>
      <c r="H20" s="76">
        <v>15</v>
      </c>
      <c r="I20" s="76">
        <v>1</v>
      </c>
      <c r="J20" s="76"/>
    </row>
    <row r="21" spans="1:10" ht="12.75">
      <c r="A21" s="85" t="s">
        <v>287</v>
      </c>
      <c r="B21" s="85" t="s">
        <v>288</v>
      </c>
      <c r="C21" s="86"/>
      <c r="D21" s="85"/>
      <c r="E21" s="85">
        <v>1</v>
      </c>
      <c r="F21" s="92"/>
      <c r="G21" s="85">
        <v>1</v>
      </c>
      <c r="H21" s="85">
        <v>15</v>
      </c>
      <c r="I21" s="85"/>
      <c r="J21" s="76"/>
    </row>
    <row r="22" spans="1:10" ht="12.75">
      <c r="A22" s="76" t="s">
        <v>200</v>
      </c>
      <c r="B22" s="76" t="s">
        <v>289</v>
      </c>
      <c r="D22" s="76">
        <v>13</v>
      </c>
      <c r="E22" s="76">
        <v>13</v>
      </c>
      <c r="F22" s="77" t="s">
        <v>369</v>
      </c>
      <c r="G22" s="76">
        <v>957</v>
      </c>
      <c r="H22" s="76">
        <v>32</v>
      </c>
      <c r="I22" s="76">
        <v>13</v>
      </c>
      <c r="J22" s="76"/>
    </row>
    <row r="23" spans="1:10" ht="12.75">
      <c r="A23" s="76" t="s">
        <v>290</v>
      </c>
      <c r="B23" s="76" t="s">
        <v>291</v>
      </c>
      <c r="D23" s="76">
        <v>9</v>
      </c>
      <c r="E23" s="76">
        <v>16</v>
      </c>
      <c r="F23" s="77" t="s">
        <v>370</v>
      </c>
      <c r="G23" s="76">
        <v>238</v>
      </c>
      <c r="H23" s="76">
        <v>46</v>
      </c>
      <c r="I23" s="76">
        <v>39</v>
      </c>
      <c r="J23" s="76"/>
    </row>
    <row r="24" spans="1:10" ht="12.75">
      <c r="A24" s="76" t="s">
        <v>220</v>
      </c>
      <c r="B24" s="76" t="s">
        <v>292</v>
      </c>
      <c r="D24" s="76">
        <v>9</v>
      </c>
      <c r="E24" s="76">
        <v>10</v>
      </c>
      <c r="F24" s="77" t="s">
        <v>371</v>
      </c>
      <c r="G24" s="76">
        <v>238</v>
      </c>
      <c r="H24" s="76">
        <v>24</v>
      </c>
      <c r="I24" s="76"/>
      <c r="J24" s="76"/>
    </row>
    <row r="25" spans="1:10" ht="12.75">
      <c r="A25" s="76" t="s">
        <v>221</v>
      </c>
      <c r="B25" s="76" t="s">
        <v>293</v>
      </c>
      <c r="D25" s="76">
        <v>3</v>
      </c>
      <c r="E25" s="76">
        <v>3</v>
      </c>
      <c r="F25" s="77" t="s">
        <v>222</v>
      </c>
      <c r="G25" s="76">
        <v>824</v>
      </c>
      <c r="H25" s="76">
        <v>13</v>
      </c>
      <c r="I25" s="76">
        <v>3</v>
      </c>
      <c r="J25" s="76"/>
    </row>
    <row r="26" spans="1:10" ht="12.75">
      <c r="A26" s="76" t="s">
        <v>294</v>
      </c>
      <c r="B26" s="76" t="s">
        <v>295</v>
      </c>
      <c r="D26" s="76">
        <v>11</v>
      </c>
      <c r="E26" s="76">
        <v>14</v>
      </c>
      <c r="F26" s="77" t="s">
        <v>372</v>
      </c>
      <c r="G26" s="76">
        <v>604</v>
      </c>
      <c r="H26" s="76">
        <v>29</v>
      </c>
      <c r="I26" s="76">
        <v>10</v>
      </c>
      <c r="J26" s="76"/>
    </row>
    <row r="27" spans="1:10" ht="12.75">
      <c r="A27" s="76" t="s">
        <v>296</v>
      </c>
      <c r="B27" s="76" t="s">
        <v>297</v>
      </c>
      <c r="D27" s="76">
        <v>7</v>
      </c>
      <c r="E27" s="76">
        <v>6</v>
      </c>
      <c r="F27" s="77" t="s">
        <v>373</v>
      </c>
      <c r="G27" s="76">
        <v>957</v>
      </c>
      <c r="H27" s="76">
        <v>14</v>
      </c>
      <c r="I27" s="76">
        <v>4</v>
      </c>
      <c r="J27" s="76"/>
    </row>
    <row r="28" spans="1:10" ht="12.75">
      <c r="A28" s="79" t="s">
        <v>298</v>
      </c>
      <c r="B28" s="79" t="s">
        <v>299</v>
      </c>
      <c r="C28" s="80"/>
      <c r="D28" s="79"/>
      <c r="E28" s="79"/>
      <c r="F28" s="93"/>
      <c r="G28" s="79">
        <v>957</v>
      </c>
      <c r="H28" s="79">
        <v>14</v>
      </c>
      <c r="I28" s="79"/>
      <c r="J28" s="76"/>
    </row>
    <row r="29" spans="1:10" ht="12.75">
      <c r="A29" s="76" t="s">
        <v>227</v>
      </c>
      <c r="B29" s="76" t="s">
        <v>300</v>
      </c>
      <c r="D29" s="76">
        <v>12</v>
      </c>
      <c r="E29" s="76">
        <v>10</v>
      </c>
      <c r="F29" s="77" t="s">
        <v>229</v>
      </c>
      <c r="G29" s="76">
        <v>824</v>
      </c>
      <c r="H29" s="76">
        <v>26</v>
      </c>
      <c r="I29" s="76">
        <v>7</v>
      </c>
      <c r="J29" s="76"/>
    </row>
    <row r="30" spans="1:10" ht="12.75">
      <c r="A30" s="76" t="s">
        <v>211</v>
      </c>
      <c r="B30" s="76" t="s">
        <v>301</v>
      </c>
      <c r="C30">
        <v>4</v>
      </c>
      <c r="D30" s="76">
        <v>3</v>
      </c>
      <c r="E30" s="76">
        <v>5</v>
      </c>
      <c r="F30" s="77" t="s">
        <v>205</v>
      </c>
      <c r="G30" s="76">
        <v>107</v>
      </c>
      <c r="H30" s="76">
        <v>7</v>
      </c>
      <c r="I30" s="76"/>
      <c r="J30" s="76"/>
    </row>
    <row r="31" spans="1:10" ht="12.75">
      <c r="A31" s="76" t="s">
        <v>209</v>
      </c>
      <c r="B31" s="76" t="s">
        <v>302</v>
      </c>
      <c r="D31" s="76">
        <v>9</v>
      </c>
      <c r="E31" s="76">
        <v>9</v>
      </c>
      <c r="F31" s="77" t="s">
        <v>373</v>
      </c>
      <c r="G31" s="76">
        <v>604</v>
      </c>
      <c r="H31" s="76">
        <v>34</v>
      </c>
      <c r="I31" s="76">
        <v>9</v>
      </c>
      <c r="J31" s="76"/>
    </row>
    <row r="32" spans="1:10" ht="12.75">
      <c r="A32" s="76" t="s">
        <v>226</v>
      </c>
      <c r="B32" s="76" t="s">
        <v>303</v>
      </c>
      <c r="D32" s="76">
        <v>3</v>
      </c>
      <c r="E32" s="76">
        <v>4</v>
      </c>
      <c r="F32" s="77" t="s">
        <v>222</v>
      </c>
      <c r="G32" s="76">
        <v>824</v>
      </c>
      <c r="H32" s="76">
        <v>7</v>
      </c>
      <c r="I32" s="76">
        <v>4</v>
      </c>
      <c r="J32" s="76" t="s">
        <v>350</v>
      </c>
    </row>
    <row r="33" spans="1:10" ht="12.75">
      <c r="A33" s="85" t="s">
        <v>304</v>
      </c>
      <c r="B33" s="85" t="s">
        <v>305</v>
      </c>
      <c r="C33" s="86"/>
      <c r="D33" s="85"/>
      <c r="E33" s="85"/>
      <c r="F33" s="92"/>
      <c r="G33" s="85">
        <v>957</v>
      </c>
      <c r="H33" s="85">
        <v>8</v>
      </c>
      <c r="I33" s="85"/>
      <c r="J33" s="76"/>
    </row>
    <row r="34" spans="1:10" ht="12.75">
      <c r="A34" s="76" t="s">
        <v>306</v>
      </c>
      <c r="B34" s="76" t="s">
        <v>307</v>
      </c>
      <c r="D34" s="76">
        <v>6</v>
      </c>
      <c r="E34" s="76"/>
      <c r="F34" s="77" t="s">
        <v>374</v>
      </c>
      <c r="G34" s="76">
        <v>327</v>
      </c>
      <c r="H34" s="76">
        <v>33</v>
      </c>
      <c r="I34" s="76"/>
      <c r="J34" s="76"/>
    </row>
    <row r="35" spans="1:10" ht="12.75">
      <c r="A35" s="76" t="s">
        <v>308</v>
      </c>
      <c r="B35" s="76" t="s">
        <v>309</v>
      </c>
      <c r="D35" s="76">
        <v>6</v>
      </c>
      <c r="E35" s="76">
        <v>6</v>
      </c>
      <c r="F35" s="77" t="s">
        <v>212</v>
      </c>
      <c r="G35" s="76">
        <v>107</v>
      </c>
      <c r="H35" s="76">
        <v>13</v>
      </c>
      <c r="I35" s="76"/>
      <c r="J35" s="76"/>
    </row>
    <row r="36" spans="1:10" ht="12.75">
      <c r="A36" s="76" t="s">
        <v>245</v>
      </c>
      <c r="B36" s="76" t="s">
        <v>310</v>
      </c>
      <c r="D36" s="76">
        <v>4</v>
      </c>
      <c r="E36" s="76">
        <v>5</v>
      </c>
      <c r="F36" s="77" t="s">
        <v>222</v>
      </c>
      <c r="G36" s="76">
        <v>824</v>
      </c>
      <c r="H36" s="76">
        <v>18</v>
      </c>
      <c r="I36" s="76"/>
      <c r="J36" s="76"/>
    </row>
    <row r="37" spans="1:10" ht="12.75">
      <c r="A37" s="76" t="s">
        <v>311</v>
      </c>
      <c r="B37" s="76" t="s">
        <v>312</v>
      </c>
      <c r="D37" s="76">
        <v>3</v>
      </c>
      <c r="E37" s="76">
        <v>3</v>
      </c>
      <c r="F37" s="77" t="s">
        <v>375</v>
      </c>
      <c r="G37" s="76">
        <v>180</v>
      </c>
      <c r="H37" s="76">
        <v>10</v>
      </c>
      <c r="I37" s="76">
        <v>3</v>
      </c>
      <c r="J37" s="76"/>
    </row>
    <row r="38" spans="1:10" ht="12.75">
      <c r="A38" s="76" t="s">
        <v>313</v>
      </c>
      <c r="B38" s="76" t="s">
        <v>314</v>
      </c>
      <c r="D38" s="76">
        <v>5</v>
      </c>
      <c r="E38" s="76">
        <v>7</v>
      </c>
      <c r="F38" s="77" t="s">
        <v>203</v>
      </c>
      <c r="G38" s="76">
        <v>520</v>
      </c>
      <c r="H38" s="76">
        <v>11</v>
      </c>
      <c r="I38" s="76"/>
      <c r="J38" s="76"/>
    </row>
    <row r="39" spans="1:10" ht="12.75">
      <c r="A39" s="83" t="s">
        <v>315</v>
      </c>
      <c r="B39" s="83" t="s">
        <v>316</v>
      </c>
      <c r="C39" s="84"/>
      <c r="D39" s="83"/>
      <c r="E39" s="83"/>
      <c r="F39" s="90"/>
      <c r="G39" s="83">
        <v>824</v>
      </c>
      <c r="H39" s="83">
        <v>12</v>
      </c>
      <c r="I39" s="83"/>
      <c r="J39" s="76" t="s">
        <v>351</v>
      </c>
    </row>
    <row r="40" spans="1:10" ht="12.75">
      <c r="A40" s="76" t="s">
        <v>241</v>
      </c>
      <c r="B40" s="76" t="s">
        <v>317</v>
      </c>
      <c r="C40">
        <v>4</v>
      </c>
      <c r="D40" s="76">
        <v>5</v>
      </c>
      <c r="E40" s="76">
        <v>6</v>
      </c>
      <c r="F40" s="77" t="s">
        <v>242</v>
      </c>
      <c r="G40" s="76">
        <v>388</v>
      </c>
      <c r="H40" s="76">
        <v>11</v>
      </c>
      <c r="I40" s="76">
        <v>11</v>
      </c>
      <c r="J40" s="76"/>
    </row>
    <row r="41" spans="1:10" ht="12.75">
      <c r="A41" s="83" t="s">
        <v>318</v>
      </c>
      <c r="B41" s="83" t="s">
        <v>319</v>
      </c>
      <c r="C41" s="84"/>
      <c r="D41" s="83"/>
      <c r="E41" s="83">
        <v>0</v>
      </c>
      <c r="F41" s="90"/>
      <c r="G41" s="83">
        <v>957</v>
      </c>
      <c r="H41" s="83">
        <v>25</v>
      </c>
      <c r="I41" s="83"/>
      <c r="J41" s="76"/>
    </row>
    <row r="42" spans="1:10" ht="12.75">
      <c r="A42" s="83" t="s">
        <v>320</v>
      </c>
      <c r="B42" s="83" t="s">
        <v>321</v>
      </c>
      <c r="C42" s="84"/>
      <c r="D42" s="83"/>
      <c r="E42" s="83"/>
      <c r="F42" s="90"/>
      <c r="G42" s="83">
        <v>180</v>
      </c>
      <c r="H42" s="83">
        <v>6</v>
      </c>
      <c r="I42" s="83"/>
      <c r="J42" s="76"/>
    </row>
    <row r="43" spans="1:10" ht="12.75">
      <c r="A43" s="83" t="s">
        <v>322</v>
      </c>
      <c r="B43" s="83" t="s">
        <v>323</v>
      </c>
      <c r="C43" s="84"/>
      <c r="D43" s="83"/>
      <c r="E43" s="83">
        <v>0</v>
      </c>
      <c r="F43" s="90"/>
      <c r="G43" s="83">
        <v>824</v>
      </c>
      <c r="H43" s="83">
        <v>8</v>
      </c>
      <c r="I43" s="83"/>
      <c r="J43" s="76" t="s">
        <v>351</v>
      </c>
    </row>
    <row r="44" spans="1:10" ht="12.75">
      <c r="A44" s="76" t="s">
        <v>204</v>
      </c>
      <c r="B44" s="76" t="s">
        <v>324</v>
      </c>
      <c r="D44" s="76">
        <v>15</v>
      </c>
      <c r="E44" s="76">
        <v>10</v>
      </c>
      <c r="F44" s="77" t="s">
        <v>203</v>
      </c>
      <c r="G44" s="76">
        <v>604</v>
      </c>
      <c r="H44" s="76">
        <v>23</v>
      </c>
      <c r="I44" s="76">
        <v>9</v>
      </c>
      <c r="J44" s="76"/>
    </row>
    <row r="45" spans="1:10" ht="12.75">
      <c r="A45" s="76" t="s">
        <v>214</v>
      </c>
      <c r="B45" s="76" t="s">
        <v>325</v>
      </c>
      <c r="D45" s="76">
        <v>5</v>
      </c>
      <c r="E45" s="76">
        <v>9</v>
      </c>
      <c r="F45" s="77" t="s">
        <v>205</v>
      </c>
      <c r="G45" s="76">
        <v>957</v>
      </c>
      <c r="H45" s="76">
        <v>25</v>
      </c>
      <c r="I45" s="76">
        <v>10</v>
      </c>
      <c r="J45" s="76"/>
    </row>
    <row r="46" spans="1:10" ht="12.75">
      <c r="A46" s="76" t="s">
        <v>213</v>
      </c>
      <c r="B46" s="76" t="s">
        <v>326</v>
      </c>
      <c r="D46" s="76">
        <v>7</v>
      </c>
      <c r="E46" s="76">
        <v>14</v>
      </c>
      <c r="F46" s="77" t="s">
        <v>376</v>
      </c>
      <c r="G46" s="76">
        <v>327</v>
      </c>
      <c r="H46" s="76">
        <v>20</v>
      </c>
      <c r="I46" s="76"/>
      <c r="J46" s="76"/>
    </row>
    <row r="47" spans="1:10" ht="12.75">
      <c r="A47" s="76" t="s">
        <v>327</v>
      </c>
      <c r="B47" s="76" t="s">
        <v>328</v>
      </c>
      <c r="D47" s="76">
        <v>12</v>
      </c>
      <c r="E47" s="76">
        <v>8</v>
      </c>
      <c r="F47" s="77" t="s">
        <v>377</v>
      </c>
      <c r="G47" s="76">
        <v>604</v>
      </c>
      <c r="H47" s="76">
        <v>25</v>
      </c>
      <c r="I47" s="76">
        <v>12</v>
      </c>
      <c r="J47" s="76"/>
    </row>
    <row r="48" spans="1:10" ht="12.75">
      <c r="A48" s="81" t="s">
        <v>329</v>
      </c>
      <c r="B48" s="81" t="s">
        <v>330</v>
      </c>
      <c r="C48" s="82"/>
      <c r="D48" s="81"/>
      <c r="E48" s="81"/>
      <c r="F48" s="94"/>
      <c r="G48" s="81">
        <v>604</v>
      </c>
      <c r="H48" s="81">
        <v>39</v>
      </c>
      <c r="I48" s="81"/>
      <c r="J48" s="76"/>
    </row>
    <row r="49" spans="1:10" ht="12.75">
      <c r="A49" s="87" t="s">
        <v>331</v>
      </c>
      <c r="B49" s="87" t="s">
        <v>332</v>
      </c>
      <c r="C49" s="88"/>
      <c r="D49" s="87"/>
      <c r="E49" s="87"/>
      <c r="F49" s="91"/>
      <c r="G49" s="87">
        <v>824</v>
      </c>
      <c r="H49" s="87">
        <v>11</v>
      </c>
      <c r="I49" s="87"/>
      <c r="J49" s="76" t="s">
        <v>351</v>
      </c>
    </row>
    <row r="50" spans="1:10" ht="12.75">
      <c r="A50" s="76" t="s">
        <v>238</v>
      </c>
      <c r="B50" s="76" t="s">
        <v>333</v>
      </c>
      <c r="D50" s="76">
        <v>12</v>
      </c>
      <c r="E50" s="76">
        <v>12</v>
      </c>
      <c r="F50" s="77" t="s">
        <v>378</v>
      </c>
      <c r="G50" s="76">
        <v>192</v>
      </c>
      <c r="H50" s="76">
        <v>22</v>
      </c>
      <c r="I50" s="76">
        <v>10</v>
      </c>
      <c r="J50" s="76"/>
    </row>
    <row r="51" spans="1:10" ht="12.75">
      <c r="A51" s="76" t="s">
        <v>218</v>
      </c>
      <c r="B51" s="76" t="s">
        <v>334</v>
      </c>
      <c r="D51" s="76">
        <v>4</v>
      </c>
      <c r="E51" s="76">
        <v>5</v>
      </c>
      <c r="F51" s="77" t="s">
        <v>379</v>
      </c>
      <c r="G51" s="76">
        <v>520</v>
      </c>
      <c r="H51" s="76">
        <v>8</v>
      </c>
      <c r="I51" s="76"/>
      <c r="J51" s="76"/>
    </row>
    <row r="52" spans="1:10" ht="12.75">
      <c r="A52" s="76" t="s">
        <v>243</v>
      </c>
      <c r="B52" s="76" t="s">
        <v>335</v>
      </c>
      <c r="D52" s="76">
        <v>6</v>
      </c>
      <c r="E52" s="76">
        <v>8</v>
      </c>
      <c r="F52" s="77" t="s">
        <v>242</v>
      </c>
      <c r="G52" s="76">
        <v>388</v>
      </c>
      <c r="H52" s="76">
        <v>16</v>
      </c>
      <c r="I52" s="76">
        <v>11</v>
      </c>
      <c r="J52" s="76" t="s">
        <v>352</v>
      </c>
    </row>
    <row r="53" spans="1:10" ht="12.75">
      <c r="A53" s="76" t="s">
        <v>259</v>
      </c>
      <c r="B53" s="76" t="s">
        <v>336</v>
      </c>
      <c r="D53" s="76">
        <v>6</v>
      </c>
      <c r="E53" s="76">
        <v>6</v>
      </c>
      <c r="F53" s="77" t="s">
        <v>203</v>
      </c>
      <c r="G53" s="76">
        <v>957</v>
      </c>
      <c r="H53" s="76">
        <v>13</v>
      </c>
      <c r="I53" s="76">
        <v>6</v>
      </c>
      <c r="J53" s="76"/>
    </row>
    <row r="54" spans="1:10" ht="12.75">
      <c r="A54" s="76" t="s">
        <v>202</v>
      </c>
      <c r="B54" s="76" t="s">
        <v>337</v>
      </c>
      <c r="D54" s="76">
        <v>10</v>
      </c>
      <c r="E54" s="76">
        <v>9</v>
      </c>
      <c r="F54" s="77" t="s">
        <v>372</v>
      </c>
      <c r="G54" s="76">
        <v>604</v>
      </c>
      <c r="H54" s="76">
        <v>23</v>
      </c>
      <c r="I54" s="76">
        <v>9</v>
      </c>
      <c r="J54" s="76"/>
    </row>
    <row r="55" spans="1:10" ht="12.75">
      <c r="A55" s="76" t="s">
        <v>217</v>
      </c>
      <c r="B55" s="76" t="s">
        <v>338</v>
      </c>
      <c r="D55" s="76">
        <v>11</v>
      </c>
      <c r="E55" s="76">
        <v>12</v>
      </c>
      <c r="F55" s="77" t="s">
        <v>380</v>
      </c>
      <c r="G55" s="76">
        <v>107</v>
      </c>
      <c r="H55" s="76">
        <v>18</v>
      </c>
      <c r="I55" s="76"/>
      <c r="J55" s="76"/>
    </row>
    <row r="56" spans="1:10" ht="12.75">
      <c r="A56" s="79" t="s">
        <v>339</v>
      </c>
      <c r="B56" s="79" t="s">
        <v>340</v>
      </c>
      <c r="C56" s="80"/>
      <c r="D56" s="79"/>
      <c r="E56" s="79"/>
      <c r="F56" s="93"/>
      <c r="G56" s="79">
        <v>388</v>
      </c>
      <c r="H56" s="79">
        <v>37</v>
      </c>
      <c r="I56" s="79"/>
      <c r="J56" s="76"/>
    </row>
    <row r="57" spans="1:10" ht="12.75">
      <c r="A57" s="76" t="s">
        <v>219</v>
      </c>
      <c r="B57" s="76" t="s">
        <v>341</v>
      </c>
      <c r="C57">
        <v>3</v>
      </c>
      <c r="D57" s="76">
        <v>11</v>
      </c>
      <c r="E57" s="76">
        <v>11</v>
      </c>
      <c r="F57" s="77" t="s">
        <v>379</v>
      </c>
      <c r="G57" s="76">
        <v>520</v>
      </c>
      <c r="H57" s="76">
        <v>12</v>
      </c>
      <c r="I57" s="76">
        <v>1</v>
      </c>
      <c r="J57" s="76"/>
    </row>
    <row r="59" ht="12.75">
      <c r="D59" s="76"/>
    </row>
  </sheetData>
  <mergeCells count="7">
    <mergeCell ref="I2:I3"/>
    <mergeCell ref="J2:J3"/>
    <mergeCell ref="F2:G2"/>
    <mergeCell ref="A2:A3"/>
    <mergeCell ref="B2:B3"/>
    <mergeCell ref="H2:H3"/>
    <mergeCell ref="C2:E2"/>
  </mergeCells>
  <printOptions gridLines="1"/>
  <pageMargins left="0.75" right="0.75" top="1" bottom="0.67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Ülo Rehepapp</dc:creator>
  <cp:keywords/>
  <dc:description/>
  <cp:lastModifiedBy>Ülo Rehepapp</cp:lastModifiedBy>
  <cp:lastPrinted>2003-03-11T11:21:25Z</cp:lastPrinted>
  <dcterms:created xsi:type="dcterms:W3CDTF">2001-09-09T15:23:54Z</dcterms:created>
  <dcterms:modified xsi:type="dcterms:W3CDTF">2005-02-14T23:45:17Z</dcterms:modified>
  <cp:category/>
  <cp:version/>
  <cp:contentType/>
  <cp:contentStatus/>
</cp:coreProperties>
</file>